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485" windowWidth="1395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'Sheet1'!$A$1:$F$75</definedName>
  </definedNames>
  <calcPr fullCalcOnLoad="1"/>
</workbook>
</file>

<file path=xl/sharedStrings.xml><?xml version="1.0" encoding="utf-8"?>
<sst xmlns="http://schemas.openxmlformats.org/spreadsheetml/2006/main" count="341" uniqueCount="216">
  <si>
    <t>high</t>
  </si>
  <si>
    <t>low</t>
  </si>
  <si>
    <t>Assertion Level</t>
  </si>
  <si>
    <t>Instructions:</t>
  </si>
  <si>
    <t>FPGA I/O Type</t>
  </si>
  <si>
    <t>output</t>
  </si>
  <si>
    <t>input</t>
  </si>
  <si>
    <t>FPGA Pin</t>
  </si>
  <si>
    <t>2:</t>
  </si>
  <si>
    <t>Steps 1 and …</t>
  </si>
  <si>
    <t>Step 3:</t>
  </si>
  <si>
    <t>Step 2: Enter bit number in Column B (leave blank for single-bit signals)</t>
  </si>
  <si>
    <t>Dr. Edward Doering</t>
  </si>
  <si>
    <t>Department of Electrical and Computer Engineering</t>
  </si>
  <si>
    <t>Rose-Hulman Institute of Technology</t>
  </si>
  <si>
    <t>Step 3: Copy *all* auto-generated text from Column C and paste into UCF file</t>
  </si>
  <si>
    <t>WARNING: Double-check to ensure that ports defined as outputs on your design
connect ONLY to devices labeled as "output" in the "FPGA I/O Type" column! If you do not understand what this means, then ask your instructor for help. Failure to heed this warning will likely cause permanent damage to the board!!</t>
  </si>
  <si>
    <t>Clock Oscillator:</t>
  </si>
  <si>
    <t>CLK - 50MHz oscillator</t>
  </si>
  <si>
    <t>Pushbutton Switches:</t>
  </si>
  <si>
    <t>BTN3</t>
  </si>
  <si>
    <t>BTN2</t>
  </si>
  <si>
    <t>BTN1</t>
  </si>
  <si>
    <t>BTN0</t>
  </si>
  <si>
    <t>Slide Switches:</t>
  </si>
  <si>
    <t>SW7</t>
  </si>
  <si>
    <t>SW6</t>
  </si>
  <si>
    <t>SW5</t>
  </si>
  <si>
    <t>SW4</t>
  </si>
  <si>
    <t>SW3</t>
  </si>
  <si>
    <t>SW2</t>
  </si>
  <si>
    <t>SW1</t>
  </si>
  <si>
    <t>SW0</t>
  </si>
  <si>
    <t>Discrete LEDs:</t>
  </si>
  <si>
    <t>LD7</t>
  </si>
  <si>
    <t>LD6</t>
  </si>
  <si>
    <t>LD5</t>
  </si>
  <si>
    <t>LD4</t>
  </si>
  <si>
    <t>LD3</t>
  </si>
  <si>
    <t>LD2</t>
  </si>
  <si>
    <t>LD1</t>
  </si>
  <si>
    <t>LD0</t>
  </si>
  <si>
    <t>7-Segment LED:</t>
  </si>
  <si>
    <t xml:space="preserve">   digit enables:</t>
  </si>
  <si>
    <t>left digit</t>
  </si>
  <si>
    <t>middle left digit</t>
  </si>
  <si>
    <t>middle right digit</t>
  </si>
  <si>
    <t>right digit</t>
  </si>
  <si>
    <t xml:space="preserve">   segment enables:</t>
  </si>
  <si>
    <t>LED display segment a</t>
  </si>
  <si>
    <t>LED display segment b</t>
  </si>
  <si>
    <t>LED display segment c</t>
  </si>
  <si>
    <t>LED display segment d</t>
  </si>
  <si>
    <t>LED display segment e</t>
  </si>
  <si>
    <t>LED display segment f</t>
  </si>
  <si>
    <t>LED display segment g</t>
  </si>
  <si>
    <t>OUTPUT DEVICES:</t>
  </si>
  <si>
    <t>INPUT DEVICES:</t>
  </si>
  <si>
    <t>Signal Name</t>
  </si>
  <si>
    <t>L14</t>
  </si>
  <si>
    <t>L13</t>
  </si>
  <si>
    <t>M14</t>
  </si>
  <si>
    <t>M13</t>
  </si>
  <si>
    <t>K13</t>
  </si>
  <si>
    <t>K14</t>
  </si>
  <si>
    <t>J13</t>
  </si>
  <si>
    <t>J14</t>
  </si>
  <si>
    <t>H13</t>
  </si>
  <si>
    <t>H14</t>
  </si>
  <si>
    <t>G12</t>
  </si>
  <si>
    <t>F12</t>
  </si>
  <si>
    <t>N14</t>
  </si>
  <si>
    <t>L12</t>
  </si>
  <si>
    <t>P14</t>
  </si>
  <si>
    <t>K12</t>
  </si>
  <si>
    <t>E13</t>
  </si>
  <si>
    <t>G14</t>
  </si>
  <si>
    <t>D14</t>
  </si>
  <si>
    <t>E14</t>
  </si>
  <si>
    <t>G13</t>
  </si>
  <si>
    <t>N15</t>
  </si>
  <si>
    <t>R16</t>
  </si>
  <si>
    <t>F13</t>
  </si>
  <si>
    <t>N16</t>
  </si>
  <si>
    <t>LED display decimal point</t>
  </si>
  <si>
    <t>M16</t>
  </si>
  <si>
    <t>M15</t>
  </si>
  <si>
    <t>T12</t>
  </si>
  <si>
    <t>R11</t>
  </si>
  <si>
    <t>T10</t>
  </si>
  <si>
    <t>high when up</t>
  </si>
  <si>
    <t>OE - output enable</t>
  </si>
  <si>
    <t>WE - write enable</t>
  </si>
  <si>
    <t>A17</t>
  </si>
  <si>
    <t>A16</t>
  </si>
  <si>
    <t>A15</t>
  </si>
  <si>
    <t>A14</t>
  </si>
  <si>
    <t>A13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</si>
  <si>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</si>
  <si>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</si>
  <si>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</si>
  <si>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</si>
  <si>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</si>
  <si>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</si>
  <si>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</si>
  <si>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</si>
  <si>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</si>
  <si>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</si>
  <si>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</si>
  <si>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</si>
  <si>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D15</t>
  </si>
  <si>
    <t>D13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</si>
  <si>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</si>
  <si>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</si>
  <si>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</si>
  <si>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</si>
  <si>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</si>
  <si>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</si>
  <si>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</si>
  <si>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</si>
  <si>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</si>
  <si>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</si>
  <si>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</si>
  <si>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</si>
  <si>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D0</t>
  </si>
  <si>
    <t>input/output</t>
  </si>
  <si>
    <t>T4</t>
  </si>
  <si>
    <t>R4</t>
  </si>
  <si>
    <t>K4</t>
  </si>
  <si>
    <t>G3</t>
  </si>
  <si>
    <t>L3</t>
  </si>
  <si>
    <t>K5</t>
  </si>
  <si>
    <t>K3</t>
  </si>
  <si>
    <t>J3</t>
  </si>
  <si>
    <t>J4</t>
  </si>
  <si>
    <t>H4</t>
  </si>
  <si>
    <t>H3</t>
  </si>
  <si>
    <t>G5</t>
  </si>
  <si>
    <t>E4</t>
  </si>
  <si>
    <t>E3</t>
  </si>
  <si>
    <t>F4</t>
  </si>
  <si>
    <t>F3</t>
  </si>
  <si>
    <t>G4</t>
  </si>
  <si>
    <t>L4</t>
  </si>
  <si>
    <t>M3</t>
  </si>
  <si>
    <t>M4</t>
  </si>
  <si>
    <t>N3</t>
  </si>
  <si>
    <t>L5</t>
  </si>
  <si>
    <t>R1</t>
  </si>
  <si>
    <t>P1</t>
  </si>
  <si>
    <t>L2</t>
  </si>
  <si>
    <t>J2</t>
  </si>
  <si>
    <t>H1</t>
  </si>
  <si>
    <t>F2</t>
  </si>
  <si>
    <t>P8</t>
  </si>
  <si>
    <t>B1</t>
  </si>
  <si>
    <t>C1</t>
  </si>
  <si>
    <t>C2</t>
  </si>
  <si>
    <t>N1</t>
  </si>
  <si>
    <t>M1</t>
  </si>
  <si>
    <t>K2</t>
  </si>
  <si>
    <t>C3</t>
  </si>
  <si>
    <t>F5</t>
  </si>
  <si>
    <t>G1</t>
  </si>
  <si>
    <t>E2</t>
  </si>
  <si>
    <t>E1</t>
  </si>
  <si>
    <t>G2</t>
  </si>
  <si>
    <t>J1</t>
  </si>
  <si>
    <t>K1</t>
  </si>
  <si>
    <t>M2</t>
  </si>
  <si>
    <t>N2</t>
  </si>
  <si>
    <t>P2</t>
  </si>
  <si>
    <t>Step 1: Enter Verilog port names in Column A (replicate name for bit vectors)</t>
  </si>
  <si>
    <t>UCF Generator for Nexys FPGA Board</t>
  </si>
  <si>
    <t>Last Update: 9 Feb 2007</t>
  </si>
  <si>
    <t>L15</t>
  </si>
  <si>
    <t>K15</t>
  </si>
  <si>
    <t>K16</t>
  </si>
  <si>
    <t>J16</t>
  </si>
  <si>
    <t>G15</t>
  </si>
  <si>
    <t>G16</t>
  </si>
  <si>
    <t>6-PIN HEADER CONNECTORS:</t>
  </si>
  <si>
    <t>pin 1</t>
  </si>
  <si>
    <t>pin 2</t>
  </si>
  <si>
    <t>pin 3</t>
  </si>
  <si>
    <t>pin 4</t>
  </si>
  <si>
    <t>P9</t>
  </si>
  <si>
    <t>C10</t>
  </si>
  <si>
    <t>##### &gt;&gt;&gt;   UCF File for Digilent Nexys FPGA Board   &lt;&lt;&lt; #####</t>
  </si>
  <si>
    <t>JB Connector:</t>
  </si>
  <si>
    <t>JC Connector:</t>
  </si>
  <si>
    <t>JD Connector:</t>
  </si>
  <si>
    <t>MEMORY:</t>
  </si>
  <si>
    <t>Enables for both IC13 and IC14:</t>
  </si>
  <si>
    <t>MT-ADV</t>
  </si>
  <si>
    <t>Controls for IC13 (RAM):</t>
  </si>
  <si>
    <t>Controls for IC14 (Flash ROM):</t>
  </si>
  <si>
    <t>MT-CLK</t>
  </si>
  <si>
    <t>MT-UB</t>
  </si>
  <si>
    <t>MT-LB</t>
  </si>
  <si>
    <t>MT-CF</t>
  </si>
  <si>
    <t>MT-CRE</t>
  </si>
  <si>
    <t>MT-EAIT</t>
  </si>
  <si>
    <t>ST-STS</t>
  </si>
  <si>
    <t>RP#</t>
  </si>
  <si>
    <t>ST-CF</t>
  </si>
  <si>
    <t>T3</t>
  </si>
  <si>
    <t>Address for both IC13 and IC14:</t>
  </si>
  <si>
    <t>A23</t>
  </si>
  <si>
    <t>A22</t>
  </si>
  <si>
    <t>A21</t>
  </si>
  <si>
    <t>A20</t>
  </si>
  <si>
    <t>A19</t>
  </si>
  <si>
    <t>A18</t>
  </si>
  <si>
    <t>Data for both IC13 and IC14:</t>
  </si>
  <si>
    <t>R3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</si>
</sst>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/>
    </xf>
    <xf numFmtId="0" fontId="0" fillId="2" borderId="9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3" fillId="5" borderId="10" xfId="0" applyFont="1" applyFill="1" applyBorder="1" applyAlignment="1">
      <alignment/>
    </xf>
    <xf numFmtId="22" fontId="13" fillId="5" borderId="11" xfId="0" applyNumberFormat="1" applyFont="1" applyFill="1" applyBorder="1" applyAlignment="1">
      <alignment/>
    </xf>
    <xf numFmtId="0" fontId="13" fillId="5" borderId="11" xfId="0" applyFont="1" applyFill="1" applyBorder="1" applyAlignment="1">
      <alignment/>
    </xf>
    <xf numFmtId="0" fontId="13" fillId="5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3.140625" style="0" customWidth="1"/>
    <col min="3" max="3" width="24.421875" style="0" customWidth="1"/>
    <col min="4" max="4" width="13.8515625" style="0" customWidth="1"/>
    <col min="5" max="5" width="13.7109375" style="0" customWidth="1"/>
    <col min="6" max="6" width="88.421875" style="0" customWidth="1"/>
    <col min="7" max="7" width="1.421875" style="0" hidden="1" customWidth="1"/>
    <col min="8" max="8" width="9.140625" style="0" hidden="1" customWidth="1"/>
  </cols>
  <sheetData>
    <row r="1" spans="1:2" ht="20.25">
      <c r="A1" s="4" t="s">
        <v>173</v>
      </c>
      <c r="B1" s="4"/>
    </row>
    <row r="2" ht="12.75">
      <c r="A2" s="1"/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7" ht="12.75">
      <c r="A7" t="s">
        <v>174</v>
      </c>
    </row>
    <row r="9" ht="12.75">
      <c r="F9" s="44"/>
    </row>
    <row r="10" ht="15">
      <c r="A10" s="5" t="s">
        <v>3</v>
      </c>
    </row>
    <row r="11" spans="1:6" ht="12.75">
      <c r="A11" s="13" t="s">
        <v>172</v>
      </c>
      <c r="F11" s="43"/>
    </row>
    <row r="12" ht="12.75">
      <c r="A12" s="13" t="s">
        <v>11</v>
      </c>
    </row>
    <row r="13" ht="12.75">
      <c r="A13" s="13" t="s">
        <v>15</v>
      </c>
    </row>
    <row r="14" ht="51">
      <c r="F14" s="23" t="s">
        <v>16</v>
      </c>
    </row>
    <row r="15" ht="15.75">
      <c r="A15" s="3"/>
    </row>
    <row r="16" spans="1:6" ht="19.5" thickBot="1">
      <c r="A16" s="14" t="s">
        <v>9</v>
      </c>
      <c r="B16" s="15" t="s">
        <v>8</v>
      </c>
      <c r="C16" s="11"/>
      <c r="D16" s="11"/>
      <c r="E16" s="11"/>
      <c r="F16" s="14" t="s">
        <v>10</v>
      </c>
    </row>
    <row r="17" spans="3:8" ht="14.25" thickTop="1">
      <c r="C17" s="6" t="s">
        <v>58</v>
      </c>
      <c r="D17" s="6" t="s">
        <v>4</v>
      </c>
      <c r="E17" s="7" t="s">
        <v>2</v>
      </c>
      <c r="F17" s="45" t="s">
        <v>188</v>
      </c>
      <c r="H17" s="12" t="s">
        <v>7</v>
      </c>
    </row>
    <row r="18" spans="3:8" ht="13.5">
      <c r="C18" s="6"/>
      <c r="D18" s="6"/>
      <c r="E18" s="7"/>
      <c r="F18" s="46" t="str">
        <f ca="1">CONCATENATE("### Created by Nexys UCF Generator on ",MONTH(NOW()),"/",DAY(NOW()),"/",YEAR(NOW())," at ",HOUR(NOW()),":",MINUTE(NOW()))</f>
        <v>### Created by Nexys UCF Generator on 12/17/2007 at 11:45</v>
      </c>
      <c r="H18" s="12"/>
    </row>
    <row r="19" spans="1:8" ht="15.75">
      <c r="A19" s="24"/>
      <c r="B19" s="24"/>
      <c r="C19" s="25" t="s">
        <v>57</v>
      </c>
      <c r="D19" s="27"/>
      <c r="E19" s="28"/>
      <c r="F19" s="47"/>
      <c r="H19" s="12"/>
    </row>
    <row r="20" spans="1:6" ht="14.25" thickBot="1">
      <c r="A20" s="35" t="s">
        <v>17</v>
      </c>
      <c r="B20" s="2"/>
      <c r="C20" s="8"/>
      <c r="D20" s="8"/>
      <c r="E20" s="8"/>
      <c r="F20" s="47">
        <f>IF(AND(ISBLANK(A21)),"",CONCATENATE("### Nexys ",A20))</f>
      </c>
    </row>
    <row r="21" spans="1:8" ht="15" thickBot="1" thickTop="1">
      <c r="A21" s="49"/>
      <c r="B21" s="50"/>
      <c r="C21" s="8" t="s">
        <v>18</v>
      </c>
      <c r="D21" s="22" t="s">
        <v>6</v>
      </c>
      <c r="E21" s="9"/>
      <c r="F21" s="47" t="str">
        <f>IF(NOT(ISBLANK(A21)),CONCATENATE("NET ",A21,IF(ISBLANK(B21),"",CONCATENATE("&lt;",B21,"&gt;"))," LOC=",H21,";  # ",C21,IF(ISBLANK(E21),"",CONCATENATE(" (active ",E21,")"))),CONCATENATE("CONFIG PROHIBIT=",H21,";"))</f>
        <v>CONFIG PROHIBIT=A8;</v>
      </c>
      <c r="H21" s="33" t="s">
        <v>102</v>
      </c>
    </row>
    <row r="22" spans="1:8" ht="14.25" thickTop="1">
      <c r="A22" s="10"/>
      <c r="B22" s="10"/>
      <c r="C22" s="8"/>
      <c r="D22" s="22"/>
      <c r="E22" s="9"/>
      <c r="F22" s="47"/>
      <c r="H22" s="33"/>
    </row>
    <row r="23" spans="1:8" ht="14.25" thickBot="1">
      <c r="A23" s="35" t="s">
        <v>19</v>
      </c>
      <c r="C23" s="8"/>
      <c r="D23" s="9"/>
      <c r="E23" s="9"/>
      <c r="F23" s="47">
        <f>IF(AND(ISBLANK(A24),ISBLANK(A25),ISBLANK(A26),ISBLANK(A27)),"",CONCATENATE("### Nexys ",A23))</f>
      </c>
      <c r="H23" s="34"/>
    </row>
    <row r="24" spans="1:8" ht="14.25" thickTop="1">
      <c r="A24" s="51"/>
      <c r="B24" s="52"/>
      <c r="C24" s="8" t="s">
        <v>20</v>
      </c>
      <c r="D24" s="22" t="s">
        <v>6</v>
      </c>
      <c r="E24" s="9" t="s">
        <v>0</v>
      </c>
      <c r="F24" s="47" t="str">
        <f>IF(NOT(ISBLANK(A24)),CONCATENATE("NET ",A24,IF(ISBLANK(B24),"",CONCATENATE("&lt;",B24,"&gt;"))," LOC=",H24,";  # ",C24,IF(ISBLANK(E24),"",CONCATENATE(" (active ",E24,")"))),CONCATENATE("CONFIG PROHIBIT=",H24,";"))</f>
        <v>CONFIG PROHIBIT=K12;</v>
      </c>
      <c r="H24" s="34" t="s">
        <v>74</v>
      </c>
    </row>
    <row r="25" spans="1:8" ht="13.5">
      <c r="A25" s="53"/>
      <c r="B25" s="54"/>
      <c r="C25" s="8" t="s">
        <v>21</v>
      </c>
      <c r="D25" s="22" t="s">
        <v>6</v>
      </c>
      <c r="E25" s="9" t="s">
        <v>0</v>
      </c>
      <c r="F25" s="47" t="str">
        <f>IF(NOT(ISBLANK(A25)),CONCATENATE("NET ",A25,IF(ISBLANK(B25),"",CONCATENATE("&lt;",B25,"&gt;"))," LOC=",H25,";  # ",C25,IF(ISBLANK(E25),"",CONCATENATE(" (active ",E25,")"))),CONCATENATE("CONFIG PROHIBIT=",H25,";"))</f>
        <v>CONFIG PROHIBIT=K13;</v>
      </c>
      <c r="H25" s="34" t="s">
        <v>63</v>
      </c>
    </row>
    <row r="26" spans="1:8" ht="13.5">
      <c r="A26" s="53"/>
      <c r="B26" s="54"/>
      <c r="C26" s="10" t="s">
        <v>22</v>
      </c>
      <c r="D26" s="22" t="s">
        <v>6</v>
      </c>
      <c r="E26" s="9" t="s">
        <v>0</v>
      </c>
      <c r="F26" s="47" t="str">
        <f>IF(NOT(ISBLANK(A26)),CONCATENATE("NET ",A26,IF(ISBLANK(B26),"",CONCATENATE("&lt;",B26,"&gt;"))," LOC=",H26,";  # ",C26,IF(ISBLANK(E26),"",CONCATENATE(" (active ",E26,")"))),CONCATENATE("CONFIG PROHIBIT=",H26,";"))</f>
        <v>CONFIG PROHIBIT=K14;</v>
      </c>
      <c r="H26" s="34" t="s">
        <v>64</v>
      </c>
    </row>
    <row r="27" spans="1:8" ht="14.25" thickBot="1">
      <c r="A27" s="55"/>
      <c r="B27" s="56"/>
      <c r="C27" s="10" t="s">
        <v>23</v>
      </c>
      <c r="D27" s="22" t="s">
        <v>6</v>
      </c>
      <c r="E27" s="9" t="s">
        <v>0</v>
      </c>
      <c r="F27" s="47" t="str">
        <f>IF(NOT(ISBLANK(A27)),CONCATENATE("NET ",A27,IF(ISBLANK(B27),"",CONCATENATE("&lt;",B27,"&gt;"))," LOC=",H27,";  # ",C27,IF(ISBLANK(E27),"",CONCATENATE(" (active ",E27,")"))),CONCATENATE("CONFIG PROHIBIT=",H27,";"))</f>
        <v>CONFIG PROHIBIT=J13;</v>
      </c>
      <c r="H27" s="34" t="s">
        <v>65</v>
      </c>
    </row>
    <row r="28" spans="3:8" ht="14.25" thickTop="1">
      <c r="C28" s="10"/>
      <c r="D28" s="9"/>
      <c r="E28" s="9"/>
      <c r="F28" s="47"/>
      <c r="H28" s="34"/>
    </row>
    <row r="29" spans="1:8" ht="14.25" thickBot="1">
      <c r="A29" s="35" t="s">
        <v>24</v>
      </c>
      <c r="D29" s="9"/>
      <c r="F29" s="47">
        <f>IF(AND(ISBLANK(A30),ISBLANK(A31),ISBLANK(A32),ISBLANK(A33),ISBLANK(A34),ISBLANK(A35),ISBLANK(A36),ISBLANK(A37)),"",CONCATENATE("### Nexys ",A29))</f>
      </c>
      <c r="H29" s="34"/>
    </row>
    <row r="30" spans="1:8" ht="14.25" thickTop="1">
      <c r="A30" s="51"/>
      <c r="B30" s="52"/>
      <c r="C30" s="10" t="s">
        <v>25</v>
      </c>
      <c r="D30" s="22" t="s">
        <v>6</v>
      </c>
      <c r="E30" s="9" t="s">
        <v>90</v>
      </c>
      <c r="F30" s="47" t="str">
        <f aca="true" t="shared" si="0" ref="F30:F37">IF(NOT(ISBLANK(A30)),CONCATENATE("NET ",A30,IF(ISBLANK(B30),"",CONCATENATE("&lt;",B30,"&gt;"))," LOC=",H30,";  # ",C30,IF(ISBLANK(E30),"",CONCATENATE(" (active ",E30,")"))),CONCATENATE("CONFIG PROHIBIT=",H30,";"))</f>
        <v>CONFIG PROHIBIT=N16;</v>
      </c>
      <c r="H30" s="34" t="s">
        <v>83</v>
      </c>
    </row>
    <row r="31" spans="1:8" ht="13.5">
      <c r="A31" s="53"/>
      <c r="B31" s="54"/>
      <c r="C31" s="10" t="s">
        <v>26</v>
      </c>
      <c r="D31" s="22" t="s">
        <v>6</v>
      </c>
      <c r="E31" s="9" t="s">
        <v>90</v>
      </c>
      <c r="F31" s="47" t="str">
        <f t="shared" si="0"/>
        <v>CONFIG PROHIBIT=M15;</v>
      </c>
      <c r="H31" s="34" t="s">
        <v>86</v>
      </c>
    </row>
    <row r="32" spans="1:8" ht="13.5">
      <c r="A32" s="53"/>
      <c r="B32" s="54"/>
      <c r="C32" s="10" t="s">
        <v>27</v>
      </c>
      <c r="D32" s="22" t="s">
        <v>6</v>
      </c>
      <c r="E32" s="9" t="s">
        <v>90</v>
      </c>
      <c r="F32" s="47" t="str">
        <f t="shared" si="0"/>
        <v>CONFIG PROHIBIT=M16;</v>
      </c>
      <c r="H32" s="34" t="s">
        <v>85</v>
      </c>
    </row>
    <row r="33" spans="1:8" ht="13.5">
      <c r="A33" s="53"/>
      <c r="B33" s="54"/>
      <c r="C33" s="10" t="s">
        <v>28</v>
      </c>
      <c r="D33" s="22" t="s">
        <v>6</v>
      </c>
      <c r="E33" s="9" t="s">
        <v>90</v>
      </c>
      <c r="F33" s="47" t="str">
        <f t="shared" si="0"/>
        <v>CONFIG PROHIBIT=L15;</v>
      </c>
      <c r="H33" s="34" t="s">
        <v>175</v>
      </c>
    </row>
    <row r="34" spans="1:8" ht="13.5">
      <c r="A34" s="57"/>
      <c r="B34" s="58"/>
      <c r="C34" s="10" t="s">
        <v>29</v>
      </c>
      <c r="D34" s="22" t="s">
        <v>6</v>
      </c>
      <c r="E34" s="9" t="s">
        <v>90</v>
      </c>
      <c r="F34" s="47" t="str">
        <f t="shared" si="0"/>
        <v>CONFIG PROHIBIT=K15;</v>
      </c>
      <c r="H34" s="34" t="s">
        <v>176</v>
      </c>
    </row>
    <row r="35" spans="1:8" ht="13.5">
      <c r="A35" s="53"/>
      <c r="B35" s="54"/>
      <c r="C35" s="10" t="s">
        <v>30</v>
      </c>
      <c r="D35" s="22" t="s">
        <v>6</v>
      </c>
      <c r="E35" s="9" t="s">
        <v>90</v>
      </c>
      <c r="F35" s="47" t="str">
        <f t="shared" si="0"/>
        <v>CONFIG PROHIBIT=K16;</v>
      </c>
      <c r="H35" s="34" t="s">
        <v>177</v>
      </c>
    </row>
    <row r="36" spans="1:8" ht="13.5">
      <c r="A36" s="53"/>
      <c r="B36" s="54"/>
      <c r="C36" s="10" t="s">
        <v>31</v>
      </c>
      <c r="D36" s="22" t="s">
        <v>6</v>
      </c>
      <c r="E36" s="9" t="s">
        <v>90</v>
      </c>
      <c r="F36" s="47" t="str">
        <f t="shared" si="0"/>
        <v>CONFIG PROHIBIT=J16;</v>
      </c>
      <c r="H36" s="34" t="s">
        <v>178</v>
      </c>
    </row>
    <row r="37" spans="1:8" ht="14.25" thickBot="1">
      <c r="A37" s="55"/>
      <c r="B37" s="56"/>
      <c r="C37" s="10" t="s">
        <v>32</v>
      </c>
      <c r="D37" s="22" t="s">
        <v>6</v>
      </c>
      <c r="E37" s="9" t="s">
        <v>90</v>
      </c>
      <c r="F37" s="47" t="str">
        <f t="shared" si="0"/>
        <v>CONFIG PROHIBIT=N15;</v>
      </c>
      <c r="H37" s="34" t="s">
        <v>80</v>
      </c>
    </row>
    <row r="38" spans="1:8" ht="14.25" thickTop="1">
      <c r="A38" s="2"/>
      <c r="C38" s="10"/>
      <c r="D38" s="9"/>
      <c r="E38" s="9"/>
      <c r="F38" s="47"/>
      <c r="H38" s="34"/>
    </row>
    <row r="39" spans="1:8" ht="15.75">
      <c r="A39" s="24"/>
      <c r="B39" s="24"/>
      <c r="C39" s="25" t="s">
        <v>56</v>
      </c>
      <c r="D39" s="26"/>
      <c r="E39" s="26"/>
      <c r="F39" s="47"/>
      <c r="H39" s="34"/>
    </row>
    <row r="40" spans="1:8" ht="13.5">
      <c r="A40" s="2"/>
      <c r="C40" s="10"/>
      <c r="D40" s="9"/>
      <c r="E40" s="9"/>
      <c r="F40" s="47"/>
      <c r="H40" s="34"/>
    </row>
    <row r="41" spans="1:8" ht="14.25" thickBot="1">
      <c r="A41" s="35" t="s">
        <v>33</v>
      </c>
      <c r="C41" s="10"/>
      <c r="D41" s="9"/>
      <c r="E41" s="9"/>
      <c r="F41" s="47">
        <f>IF(AND(ISBLANK(A42),ISBLANK(A43),ISBLANK(A44),ISBLANK(A45),ISBLANK(A46),ISBLANK(A47),ISBLANK(A48),ISBLANK(A49)),"",CONCATENATE("### Nexys ",A41))</f>
      </c>
      <c r="H41" s="34"/>
    </row>
    <row r="42" spans="1:8" ht="14.25" thickTop="1">
      <c r="A42" s="16"/>
      <c r="B42" s="17"/>
      <c r="C42" s="10" t="s">
        <v>34</v>
      </c>
      <c r="D42" s="9" t="s">
        <v>5</v>
      </c>
      <c r="E42" s="9" t="s">
        <v>0</v>
      </c>
      <c r="F42" s="47" t="str">
        <f aca="true" t="shared" si="1" ref="F42:F49">IF(NOT(ISBLANK(A42)),CONCATENATE("NET ",A42,IF(ISBLANK(B42),"",CONCATENATE("&lt;",B42,"&gt;"))," LOC=",H42,";  # ",C42,IF(ISBLANK(E42),"",CONCATENATE(" (active ",E42,")"))),CONCATENATE("CONFIG PROHIBIT=",H42,";"))</f>
        <v>CONFIG PROHIBIT=R16;</v>
      </c>
      <c r="H42" s="34" t="s">
        <v>81</v>
      </c>
    </row>
    <row r="43" spans="1:8" ht="13.5">
      <c r="A43" s="18"/>
      <c r="B43" s="19"/>
      <c r="C43" s="10" t="s">
        <v>35</v>
      </c>
      <c r="D43" s="9" t="s">
        <v>5</v>
      </c>
      <c r="E43" s="9" t="s">
        <v>0</v>
      </c>
      <c r="F43" s="47" t="str">
        <f t="shared" si="1"/>
        <v>CONFIG PROHIBIT=P14;</v>
      </c>
      <c r="H43" s="34" t="s">
        <v>73</v>
      </c>
    </row>
    <row r="44" spans="1:8" ht="13.5">
      <c r="A44" s="18"/>
      <c r="B44" s="19"/>
      <c r="C44" s="10" t="s">
        <v>36</v>
      </c>
      <c r="D44" s="9" t="s">
        <v>5</v>
      </c>
      <c r="E44" s="9" t="s">
        <v>0</v>
      </c>
      <c r="F44" s="47" t="str">
        <f t="shared" si="1"/>
        <v>CONFIG PROHIBIT=M13;</v>
      </c>
      <c r="H44" s="34" t="s">
        <v>62</v>
      </c>
    </row>
    <row r="45" spans="1:8" ht="13.5">
      <c r="A45" s="18"/>
      <c r="B45" s="19"/>
      <c r="C45" s="10" t="s">
        <v>37</v>
      </c>
      <c r="D45" s="9" t="s">
        <v>5</v>
      </c>
      <c r="E45" s="9" t="s">
        <v>0</v>
      </c>
      <c r="F45" s="47" t="str">
        <f t="shared" si="1"/>
        <v>CONFIG PROHIBIT=N14;</v>
      </c>
      <c r="H45" s="34" t="s">
        <v>71</v>
      </c>
    </row>
    <row r="46" spans="1:8" ht="13.5">
      <c r="A46" s="18"/>
      <c r="B46" s="19"/>
      <c r="C46" s="10" t="s">
        <v>38</v>
      </c>
      <c r="D46" s="9" t="s">
        <v>5</v>
      </c>
      <c r="E46" s="9" t="s">
        <v>0</v>
      </c>
      <c r="F46" s="47" t="str">
        <f t="shared" si="1"/>
        <v>CONFIG PROHIBIT=L12;</v>
      </c>
      <c r="H46" s="34" t="s">
        <v>72</v>
      </c>
    </row>
    <row r="47" spans="1:8" ht="13.5">
      <c r="A47" s="29"/>
      <c r="B47" s="30"/>
      <c r="C47" s="10" t="s">
        <v>39</v>
      </c>
      <c r="D47" s="9" t="s">
        <v>5</v>
      </c>
      <c r="E47" s="9" t="s">
        <v>0</v>
      </c>
      <c r="F47" s="47" t="str">
        <f t="shared" si="1"/>
        <v>CONFIG PROHIBIT=M14;</v>
      </c>
      <c r="H47" s="34" t="s">
        <v>61</v>
      </c>
    </row>
    <row r="48" spans="1:8" ht="13.5">
      <c r="A48" s="18"/>
      <c r="B48" s="19"/>
      <c r="C48" s="10" t="s">
        <v>40</v>
      </c>
      <c r="D48" s="9" t="s">
        <v>5</v>
      </c>
      <c r="E48" s="9" t="s">
        <v>0</v>
      </c>
      <c r="F48" s="47" t="str">
        <f t="shared" si="1"/>
        <v>CONFIG PROHIBIT=L13;</v>
      </c>
      <c r="H48" s="34" t="s">
        <v>60</v>
      </c>
    </row>
    <row r="49" spans="1:8" ht="14.25" thickBot="1">
      <c r="A49" s="20"/>
      <c r="B49" s="21"/>
      <c r="C49" s="10" t="s">
        <v>41</v>
      </c>
      <c r="D49" s="9" t="s">
        <v>5</v>
      </c>
      <c r="E49" s="9" t="s">
        <v>0</v>
      </c>
      <c r="F49" s="47" t="str">
        <f t="shared" si="1"/>
        <v>CONFIG PROHIBIT=L14;</v>
      </c>
      <c r="H49" s="34" t="s">
        <v>59</v>
      </c>
    </row>
    <row r="50" spans="3:8" ht="14.25" thickTop="1">
      <c r="C50" s="8"/>
      <c r="D50" s="9"/>
      <c r="E50" s="9"/>
      <c r="F50" s="47"/>
      <c r="H50" s="34"/>
    </row>
    <row r="51" spans="1:8" ht="13.5">
      <c r="A51" s="35" t="s">
        <v>42</v>
      </c>
      <c r="B51" s="2"/>
      <c r="C51" s="8"/>
      <c r="D51" s="9"/>
      <c r="E51" s="9"/>
      <c r="F51" s="47"/>
      <c r="H51" s="34"/>
    </row>
    <row r="52" spans="1:8" ht="14.25" thickBot="1">
      <c r="A52" s="36" t="s">
        <v>43</v>
      </c>
      <c r="B52" s="1"/>
      <c r="C52" s="8"/>
      <c r="D52" s="9"/>
      <c r="E52" s="9"/>
      <c r="F52" s="47">
        <f>IF(AND(ISBLANK(A53),ISBLANK(A54),ISBLANK(A55),ISBLANK(A56)),"",CONCATENATE("### Nexys ",A51,A52))</f>
      </c>
      <c r="H52" s="34"/>
    </row>
    <row r="53" spans="1:8" ht="14.25" thickTop="1">
      <c r="A53" s="16"/>
      <c r="B53" s="17"/>
      <c r="C53" s="8" t="s">
        <v>44</v>
      </c>
      <c r="D53" s="9" t="s">
        <v>5</v>
      </c>
      <c r="E53" s="9" t="s">
        <v>1</v>
      </c>
      <c r="F53" s="47" t="str">
        <f>IF(NOT(ISBLANK(A53)),CONCATENATE("NET ",A53,IF(ISBLANK(B53),"",CONCATENATE("&lt;",B53,"&gt;"))," LOC=",H53,";  # ",C53,IF(ISBLANK(E53),"",CONCATENATE(" (active ",E53,")"))),CONCATENATE("CONFIG PROHIBIT=",H53,";"))</f>
        <v>CONFIG PROHIBIT=F12;</v>
      </c>
      <c r="H53" t="s">
        <v>70</v>
      </c>
    </row>
    <row r="54" spans="1:8" ht="13.5">
      <c r="A54" s="18"/>
      <c r="B54" s="19"/>
      <c r="C54" s="8" t="s">
        <v>45</v>
      </c>
      <c r="D54" s="9" t="s">
        <v>5</v>
      </c>
      <c r="E54" s="9" t="s">
        <v>1</v>
      </c>
      <c r="F54" s="47" t="str">
        <f>IF(NOT(ISBLANK(A54)),CONCATENATE("NET ",A54,IF(ISBLANK(B54),"",CONCATENATE("&lt;",B54,"&gt;"))," LOC=",H54,";  # ",C54,IF(ISBLANK(E54),"",CONCATENATE(" (active ",E54,")"))),CONCATENATE("CONFIG PROHIBIT=",H54,";"))</f>
        <v>CONFIG PROHIBIT=G13;</v>
      </c>
      <c r="H54" t="s">
        <v>79</v>
      </c>
    </row>
    <row r="55" spans="1:8" ht="13.5">
      <c r="A55" s="18"/>
      <c r="B55" s="19"/>
      <c r="C55" s="8" t="s">
        <v>46</v>
      </c>
      <c r="D55" s="9" t="s">
        <v>5</v>
      </c>
      <c r="E55" s="9" t="s">
        <v>1</v>
      </c>
      <c r="F55" s="47" t="str">
        <f>IF(NOT(ISBLANK(A55)),CONCATENATE("NET ",A55,IF(ISBLANK(B55),"",CONCATENATE("&lt;",B55,"&gt;"))," LOC=",H55,";  # ",C55,IF(ISBLANK(E55),"",CONCATENATE(" (active ",E55,")"))),CONCATENATE("CONFIG PROHIBIT=",H55,";"))</f>
        <v>CONFIG PROHIBIT=G12;</v>
      </c>
      <c r="H55" t="s">
        <v>69</v>
      </c>
    </row>
    <row r="56" spans="1:8" ht="14.25" thickBot="1">
      <c r="A56" s="20"/>
      <c r="B56" s="21"/>
      <c r="C56" s="8" t="s">
        <v>47</v>
      </c>
      <c r="D56" s="9" t="s">
        <v>5</v>
      </c>
      <c r="E56" s="9" t="s">
        <v>1</v>
      </c>
      <c r="F56" s="47" t="str">
        <f>IF(NOT(ISBLANK(A56)),CONCATENATE("NET ",A56,IF(ISBLANK(B56),"",CONCATENATE("&lt;",B56,"&gt;"))," LOC=",H56,";  # ",C56,IF(ISBLANK(E56),"",CONCATENATE(" (active ",E56,")"))),CONCATENATE("CONFIG PROHIBIT=",H56,";"))</f>
        <v>CONFIG PROHIBIT=G14;</v>
      </c>
      <c r="H56" t="s">
        <v>76</v>
      </c>
    </row>
    <row r="57" spans="3:8" ht="14.25" thickTop="1">
      <c r="C57" s="8"/>
      <c r="D57" s="9"/>
      <c r="E57" s="9"/>
      <c r="F57" s="47"/>
      <c r="H57" s="34"/>
    </row>
    <row r="58" spans="1:8" ht="14.25" thickBot="1">
      <c r="A58" s="36" t="s">
        <v>48</v>
      </c>
      <c r="B58" s="1"/>
      <c r="C58" s="8"/>
      <c r="D58" s="9"/>
      <c r="E58" s="9"/>
      <c r="F58" s="47">
        <f>IF(AND(ISBLANK(A59),ISBLANK(A60),ISBLANK(A61),ISBLANK(A62),ISBLANK(A63),ISBLANK(A64),ISBLANK(A65),ISBLANK(A66)),"",CONCATENATE("### Nexys ",A51,A58))</f>
      </c>
      <c r="H58" s="34"/>
    </row>
    <row r="59" spans="1:8" ht="14.25" thickTop="1">
      <c r="A59" s="16"/>
      <c r="B59" s="17"/>
      <c r="C59" s="8" t="s">
        <v>49</v>
      </c>
      <c r="D59" s="9" t="s">
        <v>5</v>
      </c>
      <c r="E59" s="9" t="s">
        <v>1</v>
      </c>
      <c r="F59" s="47" t="str">
        <f aca="true" t="shared" si="2" ref="F59:F66">IF(NOT(ISBLANK(A59)),CONCATENATE("NET ",A59,IF(ISBLANK(B59),"",CONCATENATE("&lt;",B59,"&gt;"))," LOC=",H59,";  # ",C59,IF(ISBLANK(E59),"",CONCATENATE(" (active ",E59,")"))),CONCATENATE("CONFIG PROHIBIT=",H59,";"))</f>
        <v>CONFIG PROHIBIT=F13;</v>
      </c>
      <c r="H59" s="34" t="s">
        <v>82</v>
      </c>
    </row>
    <row r="60" spans="1:8" ht="13.5">
      <c r="A60" s="18"/>
      <c r="B60" s="19"/>
      <c r="C60" s="8" t="s">
        <v>50</v>
      </c>
      <c r="D60" s="9" t="s">
        <v>5</v>
      </c>
      <c r="E60" s="9" t="s">
        <v>1</v>
      </c>
      <c r="F60" s="47" t="str">
        <f t="shared" si="2"/>
        <v>CONFIG PROHIBIT=E13;</v>
      </c>
      <c r="H60" s="34" t="s">
        <v>75</v>
      </c>
    </row>
    <row r="61" spans="1:8" ht="13.5">
      <c r="A61" s="18"/>
      <c r="B61" s="19"/>
      <c r="C61" s="8" t="s">
        <v>51</v>
      </c>
      <c r="D61" s="9" t="s">
        <v>5</v>
      </c>
      <c r="E61" s="9" t="s">
        <v>1</v>
      </c>
      <c r="F61" s="47" t="str">
        <f t="shared" si="2"/>
        <v>CONFIG PROHIBIT=G15;</v>
      </c>
      <c r="H61" s="34" t="s">
        <v>179</v>
      </c>
    </row>
    <row r="62" spans="1:8" ht="13.5">
      <c r="A62" s="18"/>
      <c r="B62" s="19"/>
      <c r="C62" s="8" t="s">
        <v>52</v>
      </c>
      <c r="D62" s="9" t="s">
        <v>5</v>
      </c>
      <c r="E62" s="9" t="s">
        <v>1</v>
      </c>
      <c r="F62" s="47" t="str">
        <f t="shared" si="2"/>
        <v>CONFIG PROHIBIT=H13;</v>
      </c>
      <c r="H62" s="34" t="s">
        <v>67</v>
      </c>
    </row>
    <row r="63" spans="1:8" ht="13.5">
      <c r="A63" s="18"/>
      <c r="B63" s="19"/>
      <c r="C63" s="8" t="s">
        <v>53</v>
      </c>
      <c r="D63" s="9" t="s">
        <v>5</v>
      </c>
      <c r="E63" s="9" t="s">
        <v>1</v>
      </c>
      <c r="F63" s="47" t="str">
        <f t="shared" si="2"/>
        <v>CONFIG PROHIBIT=J14;</v>
      </c>
      <c r="H63" s="34" t="s">
        <v>66</v>
      </c>
    </row>
    <row r="64" spans="1:8" ht="13.5">
      <c r="A64" s="18"/>
      <c r="B64" s="19"/>
      <c r="C64" s="8" t="s">
        <v>54</v>
      </c>
      <c r="D64" s="9" t="s">
        <v>5</v>
      </c>
      <c r="E64" s="9" t="s">
        <v>1</v>
      </c>
      <c r="F64" s="47" t="str">
        <f t="shared" si="2"/>
        <v>CONFIG PROHIBIT=E14;</v>
      </c>
      <c r="H64" s="34" t="s">
        <v>78</v>
      </c>
    </row>
    <row r="65" spans="1:8" ht="13.5">
      <c r="A65" s="18"/>
      <c r="B65" s="19"/>
      <c r="C65" s="8" t="s">
        <v>55</v>
      </c>
      <c r="D65" s="9" t="s">
        <v>5</v>
      </c>
      <c r="E65" s="9" t="s">
        <v>1</v>
      </c>
      <c r="F65" s="47" t="str">
        <f t="shared" si="2"/>
        <v>CONFIG PROHIBIT=G16;</v>
      </c>
      <c r="H65" s="34" t="s">
        <v>180</v>
      </c>
    </row>
    <row r="66" spans="1:8" ht="14.25" thickBot="1">
      <c r="A66" s="20"/>
      <c r="B66" s="32"/>
      <c r="C66" s="8" t="s">
        <v>84</v>
      </c>
      <c r="D66" s="9" t="s">
        <v>5</v>
      </c>
      <c r="E66" s="9" t="s">
        <v>1</v>
      </c>
      <c r="F66" s="47" t="str">
        <f t="shared" si="2"/>
        <v>CONFIG PROHIBIT=H14;</v>
      </c>
      <c r="H66" s="34" t="s">
        <v>68</v>
      </c>
    </row>
    <row r="67" spans="3:8" ht="14.25" thickTop="1">
      <c r="C67" s="8"/>
      <c r="D67" s="9"/>
      <c r="E67" s="9"/>
      <c r="F67" s="47"/>
      <c r="H67" s="34"/>
    </row>
    <row r="68" spans="1:8" ht="15.75">
      <c r="A68" s="25"/>
      <c r="B68" s="24"/>
      <c r="C68" s="25" t="s">
        <v>181</v>
      </c>
      <c r="D68" s="26"/>
      <c r="E68" s="26"/>
      <c r="F68" s="47"/>
      <c r="H68" s="34"/>
    </row>
    <row r="69" spans="3:8" ht="13.5">
      <c r="C69" s="8"/>
      <c r="D69" s="9"/>
      <c r="E69" s="9"/>
      <c r="F69" s="47"/>
      <c r="H69" s="34"/>
    </row>
    <row r="70" spans="1:8" ht="14.25" thickBot="1">
      <c r="A70" s="36" t="s">
        <v>189</v>
      </c>
      <c r="B70" s="1"/>
      <c r="C70" s="8"/>
      <c r="D70" s="9"/>
      <c r="E70" s="9"/>
      <c r="F70" s="47">
        <f>IF(AND(ISBLANK(A71),ISBLANK(A72),ISBLANK(A73),ISBLANK(A74)),"",CONCATENATE("### Nexys ",A70))</f>
      </c>
      <c r="H70" s="34"/>
    </row>
    <row r="71" spans="1:8" ht="14.25" thickTop="1">
      <c r="A71" s="16"/>
      <c r="B71" s="17"/>
      <c r="C71" s="8" t="s">
        <v>182</v>
      </c>
      <c r="D71" s="22"/>
      <c r="E71" s="9"/>
      <c r="F71" s="47" t="str">
        <f>IF(NOT(ISBLANK(A71)),CONCATENATE("NET ",A71,IF(ISBLANK(B71),"",CONCATENATE("&lt;",B71,"&gt;"))," LOC=",H71,";  # ",C71,IF(ISBLANK(E71),"",CONCATENATE(" (active ",E71,")"))),CONCATENATE("CONFIG PROHIBIT=",H71,";"))</f>
        <v>CONFIG PROHIBIT=T12;</v>
      </c>
      <c r="H71" s="33" t="s">
        <v>87</v>
      </c>
    </row>
    <row r="72" spans="1:8" ht="13.5">
      <c r="A72" s="59"/>
      <c r="B72" s="60"/>
      <c r="C72" s="8" t="s">
        <v>183</v>
      </c>
      <c r="D72" s="22"/>
      <c r="E72" s="9"/>
      <c r="F72" s="47" t="str">
        <f>IF(NOT(ISBLANK(A72)),CONCATENATE("NET ",A72,IF(ISBLANK(B72),"",CONCATENATE("&lt;",B72,"&gt;"))," LOC=",H72,";  # ",C72,IF(ISBLANK(E72),"",CONCATENATE(" (active ",E72,")"))),CONCATENATE("CONFIG PROHIBIT=",H72,";"))</f>
        <v>CONFIG PROHIBIT=R11;</v>
      </c>
      <c r="H72" s="33" t="s">
        <v>88</v>
      </c>
    </row>
    <row r="73" spans="1:8" ht="13.5">
      <c r="A73" s="18"/>
      <c r="B73" s="19"/>
      <c r="C73" s="10" t="s">
        <v>184</v>
      </c>
      <c r="D73" s="22"/>
      <c r="E73" s="9"/>
      <c r="F73" s="47" t="str">
        <f>IF(NOT(ISBLANK(A73)),CONCATENATE("NET ",A73,IF(ISBLANK(B73),"",CONCATENATE("&lt;",B73,"&gt;"))," LOC=",H73,";  # ",C73,IF(ISBLANK(E73),"",CONCATENATE(" (active ",E73,")"))),CONCATENATE("CONFIG PROHIBIT=",H73,";"))</f>
        <v>CONFIG PROHIBIT=P8;</v>
      </c>
      <c r="H73" s="33" t="s">
        <v>154</v>
      </c>
    </row>
    <row r="74" spans="1:8" ht="14.25" thickBot="1">
      <c r="A74" s="20"/>
      <c r="B74" s="21"/>
      <c r="C74" s="8" t="s">
        <v>185</v>
      </c>
      <c r="D74" s="9"/>
      <c r="E74" s="9"/>
      <c r="F74" s="47" t="str">
        <f>IF(NOT(ISBLANK(A74)),CONCATENATE("NET ",A74,IF(ISBLANK(B74),"",CONCATENATE("&lt;",B74,"&gt;"))," LOC=",H74,";  # ",C74,IF(ISBLANK(E74),"",CONCATENATE(" (active ",E74,")"))),CONCATENATE("CONFIG PROHIBIT=",H74,";"))</f>
        <v>CONFIG PROHIBIT=T10;</v>
      </c>
      <c r="H74" s="33" t="s">
        <v>89</v>
      </c>
    </row>
    <row r="75" spans="3:8" ht="14.25" thickTop="1">
      <c r="C75" s="8"/>
      <c r="D75" s="9"/>
      <c r="E75" s="9"/>
      <c r="F75" s="47"/>
      <c r="H75" s="34"/>
    </row>
    <row r="76" spans="1:8" ht="14.25" thickBot="1">
      <c r="A76" s="36" t="s">
        <v>190</v>
      </c>
      <c r="B76" s="1"/>
      <c r="C76" s="8"/>
      <c r="D76" s="9"/>
      <c r="E76" s="9"/>
      <c r="F76" s="47">
        <f>IF(AND(ISBLANK(A77),ISBLANK(A78),ISBLANK(A79),ISBLANK(A80)),"",CONCATENATE("### Nexys ",A76))</f>
      </c>
      <c r="H76" s="34"/>
    </row>
    <row r="77" spans="1:8" ht="14.25" thickTop="1">
      <c r="A77" s="16"/>
      <c r="B77" s="17"/>
      <c r="C77" s="8" t="s">
        <v>182</v>
      </c>
      <c r="D77" s="9"/>
      <c r="E77" s="9"/>
      <c r="F77" s="47" t="str">
        <f>IF(NOT(ISBLANK(A77)),CONCATENATE("NET ",A77,IF(ISBLANK(B77),"",CONCATENATE("&lt;",B77,"&gt;"))," LOC=",H77,";  # ",C77,IF(ISBLANK(E77),"",CONCATENATE(" (active ",E77,")"))),CONCATENATE("CONFIG PROHIBIT=",H77,";"))</f>
        <v>CONFIG PROHIBIT=D5;</v>
      </c>
      <c r="H77" s="34" t="s">
        <v>119</v>
      </c>
    </row>
    <row r="78" spans="1:8" ht="13.5">
      <c r="A78" s="59"/>
      <c r="B78" s="60"/>
      <c r="C78" s="8" t="s">
        <v>183</v>
      </c>
      <c r="D78" s="9"/>
      <c r="E78" s="9"/>
      <c r="F78" s="47" t="str">
        <f>IF(NOT(ISBLANK(A78)),CONCATENATE("NET ",A78,IF(ISBLANK(B78),"",CONCATENATE("&lt;",B78,"&gt;"))," LOC=",H78,";  # ",C78,IF(ISBLANK(E78),"",CONCATENATE(" (active ",E78,")"))),CONCATENATE("CONFIG PROHIBIT=",H78,";"))</f>
        <v>CONFIG PROHIBIT=P9;</v>
      </c>
      <c r="H78" s="34" t="s">
        <v>186</v>
      </c>
    </row>
    <row r="79" spans="1:8" ht="13.5">
      <c r="A79" s="18"/>
      <c r="B79" s="19"/>
      <c r="C79" s="10" t="s">
        <v>184</v>
      </c>
      <c r="D79" s="9"/>
      <c r="E79" s="9"/>
      <c r="F79" s="47" t="str">
        <f>IF(NOT(ISBLANK(A79)),CONCATENATE("NET ",A79,IF(ISBLANK(B79),"",CONCATENATE("&lt;",B79,"&gt;"))," LOC=",H79,";  # ",C79,IF(ISBLANK(E79),"",CONCATENATE(" (active ",E79,")"))),CONCATENATE("CONFIG PROHIBIT=",H79,";"))</f>
        <v>CONFIG PROHIBIT=A5;</v>
      </c>
      <c r="H79" s="34" t="s">
        <v>105</v>
      </c>
    </row>
    <row r="80" spans="1:8" ht="14.25" thickBot="1">
      <c r="A80" s="20"/>
      <c r="B80" s="21"/>
      <c r="C80" s="8" t="s">
        <v>185</v>
      </c>
      <c r="D80" s="9"/>
      <c r="E80" s="9"/>
      <c r="F80" s="47" t="str">
        <f>IF(NOT(ISBLANK(A80)),CONCATENATE("NET ",A80,IF(ISBLANK(B80),"",CONCATENATE("&lt;",B80,"&gt;"))," LOC=",H80,";  # ",C80,IF(ISBLANK(E80),"",CONCATENATE(" (active ",E80,")"))),CONCATENATE("CONFIG PROHIBIT=",H80,";"))</f>
        <v>CONFIG PROHIBIT=A7;</v>
      </c>
      <c r="H80" s="34" t="s">
        <v>103</v>
      </c>
    </row>
    <row r="81" spans="1:8" ht="14.25" thickTop="1">
      <c r="A81" s="10"/>
      <c r="B81" s="10"/>
      <c r="C81" s="8"/>
      <c r="D81" s="9"/>
      <c r="E81" s="9"/>
      <c r="F81" s="47"/>
      <c r="H81" s="34"/>
    </row>
    <row r="82" spans="1:8" ht="14.25" thickBot="1">
      <c r="A82" s="36" t="s">
        <v>191</v>
      </c>
      <c r="B82" s="1"/>
      <c r="C82" s="8"/>
      <c r="D82" s="9"/>
      <c r="E82" s="9"/>
      <c r="F82" s="47">
        <f>IF(AND(ISBLANK(A83),ISBLANK(A84),ISBLANK(A85),ISBLANK(A86)),"",CONCATENATE("### Nexys ",A82))</f>
      </c>
      <c r="H82" s="34"/>
    </row>
    <row r="83" spans="1:8" ht="14.25" thickTop="1">
      <c r="A83" s="16"/>
      <c r="B83" s="17"/>
      <c r="C83" s="8" t="s">
        <v>182</v>
      </c>
      <c r="D83" s="9"/>
      <c r="E83" s="9"/>
      <c r="F83" s="47" t="str">
        <f>IF(NOT(ISBLANK(A83)),CONCATENATE("NET ",A83,IF(ISBLANK(B83),"",CONCATENATE("&lt;",B83,"&gt;"))," LOC=",H83,";  # ",C83,IF(ISBLANK(E83),"",CONCATENATE(" (active ",E83,")"))),CONCATENATE("CONFIG PROHIBIT=",H83,";"))</f>
        <v>CONFIG PROHIBIT=A9;</v>
      </c>
      <c r="H83" s="34" t="s">
        <v>101</v>
      </c>
    </row>
    <row r="84" spans="1:8" ht="13.5">
      <c r="A84" s="59"/>
      <c r="B84" s="60"/>
      <c r="C84" s="8" t="s">
        <v>183</v>
      </c>
      <c r="D84" s="9"/>
      <c r="E84" s="9"/>
      <c r="F84" s="47" t="str">
        <f>IF(NOT(ISBLANK(A84)),CONCATENATE("NET ",A84,IF(ISBLANK(B84),"",CONCATENATE("&lt;",B84,"&gt;"))," LOC=",H84,";  # ",C84,IF(ISBLANK(E84),"",CONCATENATE(" (active ",E84,")"))),CONCATENATE("CONFIG PROHIBIT=",H84,";"))</f>
        <v>CONFIG PROHIBIT=A12;</v>
      </c>
      <c r="H84" s="34" t="s">
        <v>98</v>
      </c>
    </row>
    <row r="85" spans="1:8" ht="13.5">
      <c r="A85" s="18"/>
      <c r="B85" s="19"/>
      <c r="C85" s="10" t="s">
        <v>184</v>
      </c>
      <c r="D85" s="9"/>
      <c r="E85" s="9"/>
      <c r="F85" s="47" t="str">
        <f>IF(NOT(ISBLANK(A85)),CONCATENATE("NET ",A85,IF(ISBLANK(B85),"",CONCATENATE("&lt;",B85,"&gt;"))," LOC=",H85,";  # ",C85,IF(ISBLANK(E85),"",CONCATENATE(" (active ",E85,")"))),CONCATENATE("CONFIG PROHIBIT=",H85,";"))</f>
        <v>CONFIG PROHIBIT=C10;</v>
      </c>
      <c r="H85" s="34" t="s">
        <v>187</v>
      </c>
    </row>
    <row r="86" spans="1:8" ht="14.25" thickBot="1">
      <c r="A86" s="20"/>
      <c r="B86" s="21"/>
      <c r="C86" s="8" t="s">
        <v>185</v>
      </c>
      <c r="D86" s="9"/>
      <c r="E86" s="9"/>
      <c r="F86" s="47" t="str">
        <f>IF(NOT(ISBLANK(A86)),CONCATENATE("NET ",A86,IF(ISBLANK(B86),"",CONCATENATE("&lt;",B86,"&gt;"))," LOC=",H86,";  # ",C86,IF(ISBLANK(E86),"",CONCATENATE(" (active ",E86,")"))),CONCATENATE("CONFIG PROHIBIT=",H86,";"))</f>
        <v>CONFIG PROHIBIT=D12;</v>
      </c>
      <c r="H86" s="34" t="s">
        <v>112</v>
      </c>
    </row>
    <row r="87" spans="1:8" ht="14.25" thickTop="1">
      <c r="A87" s="1"/>
      <c r="F87" s="47"/>
      <c r="H87" s="34"/>
    </row>
    <row r="88" spans="1:6" ht="15.75">
      <c r="A88" s="25"/>
      <c r="B88" s="24"/>
      <c r="C88" s="25" t="s">
        <v>192</v>
      </c>
      <c r="D88" s="26"/>
      <c r="E88" s="26"/>
      <c r="F88" s="47"/>
    </row>
    <row r="89" spans="1:6" ht="14.25" thickBot="1">
      <c r="A89" s="35" t="s">
        <v>195</v>
      </c>
      <c r="F89" s="47">
        <f>IF(AND(ISBLANK(A90),ISBLANK(A91),ISBLANK(A92),ISBLANK(A93),ISBLANK(A94),ISBLANK(A95),ISBLANK(A96)),"",CONCATENATE("### Nexys ",$C$88,A89))</f>
      </c>
    </row>
    <row r="90" spans="1:8" ht="14.25" thickTop="1">
      <c r="A90" s="16"/>
      <c r="B90" s="17"/>
      <c r="C90" t="s">
        <v>194</v>
      </c>
      <c r="D90" s="31" t="s">
        <v>5</v>
      </c>
      <c r="E90" s="31"/>
      <c r="F90" s="47" t="str">
        <f>IF(NOT(ISBLANK(A90)),CONCATENATE("NET ",A90,IF(ISBLANK(B90),"",CONCATENATE("&lt;",B90,"&gt;"))," LOC=",H90,";  # ",C90,IF(ISBLANK(E90),"",CONCATENATE(" (active ",E90,")"))),CONCATENATE("CONFIG PROHIBIT=",H90,";"))</f>
        <v>CONFIG PROHIBIT=B1;</v>
      </c>
      <c r="H90" t="s">
        <v>155</v>
      </c>
    </row>
    <row r="91" spans="1:8" ht="13.5">
      <c r="A91" s="29"/>
      <c r="B91" s="30"/>
      <c r="C91" t="s">
        <v>197</v>
      </c>
      <c r="D91" s="31"/>
      <c r="E91" s="31"/>
      <c r="F91" s="47" t="str">
        <f aca="true" t="shared" si="3" ref="F91:F96">IF(NOT(ISBLANK(A91)),CONCATENATE("NET ",A91,IF(ISBLANK(B91),"",CONCATENATE("&lt;",B91,"&gt;"))," LOC=",H91,";  # ",C91,IF(ISBLANK(E91),"",CONCATENATE(" (active ",E91,")"))),CONCATENATE("CONFIG PROHIBIT=",H91,";"))</f>
        <v>CONFIG PROHIBIT=C2;</v>
      </c>
      <c r="H91" t="s">
        <v>157</v>
      </c>
    </row>
    <row r="92" spans="1:8" ht="13.5">
      <c r="A92" s="29"/>
      <c r="B92" s="30"/>
      <c r="C92" t="s">
        <v>198</v>
      </c>
      <c r="D92" s="31"/>
      <c r="E92" s="31"/>
      <c r="F92" s="47" t="str">
        <f t="shared" si="3"/>
        <v>CONFIG PROHIBIT=J2;</v>
      </c>
      <c r="H92" t="s">
        <v>151</v>
      </c>
    </row>
    <row r="93" spans="1:8" ht="13.5">
      <c r="A93" s="29"/>
      <c r="B93" s="30"/>
      <c r="C93" t="s">
        <v>199</v>
      </c>
      <c r="D93" s="31"/>
      <c r="E93" s="31"/>
      <c r="F93" s="47" t="str">
        <f t="shared" si="3"/>
        <v>CONFIG PROHIBIT=J1;</v>
      </c>
      <c r="H93" t="s">
        <v>167</v>
      </c>
    </row>
    <row r="94" spans="1:8" ht="13.5">
      <c r="A94" s="29"/>
      <c r="B94" s="30"/>
      <c r="C94" t="s">
        <v>200</v>
      </c>
      <c r="D94" s="31"/>
      <c r="E94" s="31"/>
      <c r="F94" s="47" t="str">
        <f t="shared" si="3"/>
        <v>CONFIG PROHIBIT=K1;</v>
      </c>
      <c r="H94" t="s">
        <v>168</v>
      </c>
    </row>
    <row r="95" spans="1:8" ht="13.5">
      <c r="A95" s="18"/>
      <c r="B95" s="19"/>
      <c r="C95" t="s">
        <v>201</v>
      </c>
      <c r="D95" s="31" t="s">
        <v>5</v>
      </c>
      <c r="E95" s="31"/>
      <c r="F95" s="47" t="str">
        <f t="shared" si="3"/>
        <v>CONFIG PROHIBIT=L2;</v>
      </c>
      <c r="H95" t="s">
        <v>150</v>
      </c>
    </row>
    <row r="96" spans="1:8" ht="14.25" thickBot="1">
      <c r="A96" s="20"/>
      <c r="B96" s="21"/>
      <c r="C96" t="s">
        <v>202</v>
      </c>
      <c r="D96" s="31" t="s">
        <v>5</v>
      </c>
      <c r="E96" s="31"/>
      <c r="F96" s="47" t="str">
        <f t="shared" si="3"/>
        <v>CONFIG PROHIBIT=C1;</v>
      </c>
      <c r="H96" t="s">
        <v>156</v>
      </c>
    </row>
    <row r="97" ht="14.25" thickTop="1">
      <c r="F97" s="47"/>
    </row>
    <row r="98" spans="1:6" ht="14.25" thickBot="1">
      <c r="A98" s="35" t="s">
        <v>196</v>
      </c>
      <c r="F98" s="47">
        <f>IF(AND(ISBLANK(A99),ISBLANK(A100),ISBLANK(A101)),"",CONCATENATE("### Nexys ",$C$88,A98))</f>
      </c>
    </row>
    <row r="99" spans="1:8" ht="14.25" thickTop="1">
      <c r="A99" s="16"/>
      <c r="B99" s="17"/>
      <c r="C99" t="s">
        <v>203</v>
      </c>
      <c r="D99" s="31" t="s">
        <v>5</v>
      </c>
      <c r="E99" s="31"/>
      <c r="F99" s="47" t="str">
        <f>IF(NOT(ISBLANK(A99)),CONCATENATE("NET ",A99,IF(ISBLANK(B99),"",CONCATENATE("&lt;",B99,"&gt;"))," LOC=",H99,";  # ",C99,IF(ISBLANK(E99),"",CONCATENATE(" (active ",E99,")"))),CONCATENATE("CONFIG PROHIBIT=",H99,";"))</f>
        <v>CONFIG PROHIBIT=R4;</v>
      </c>
      <c r="H99" t="s">
        <v>127</v>
      </c>
    </row>
    <row r="100" spans="1:8" ht="13.5">
      <c r="A100" s="18"/>
      <c r="B100" s="19"/>
      <c r="C100" t="s">
        <v>204</v>
      </c>
      <c r="D100" s="31" t="s">
        <v>5</v>
      </c>
      <c r="E100" s="31"/>
      <c r="F100" s="47" t="str">
        <f>IF(NOT(ISBLANK(A100)),CONCATENATE("NET ",A100,IF(ISBLANK(B100),"",CONCATENATE("&lt;",B100,"&gt;"))," LOC=",H100,";  # ",C100,IF(ISBLANK(E100),"",CONCATENATE(" (active ",E100,")"))),CONCATENATE("CONFIG PROHIBIT=",H100,";"))</f>
        <v>CONFIG PROHIBIT=T4;</v>
      </c>
      <c r="H100" t="s">
        <v>126</v>
      </c>
    </row>
    <row r="101" spans="1:8" ht="14.25" thickBot="1">
      <c r="A101" s="20"/>
      <c r="B101" s="21"/>
      <c r="C101" t="s">
        <v>205</v>
      </c>
      <c r="D101" s="31" t="s">
        <v>5</v>
      </c>
      <c r="E101" s="31"/>
      <c r="F101" s="47" t="str">
        <f>IF(NOT(ISBLANK(A101)),CONCATENATE("NET ",A101,IF(ISBLANK(B101),"",CONCATENATE("&lt;",B101,"&gt;"))," LOC=",H101,";  # ",C101,IF(ISBLANK(E101),"",CONCATENATE(" (active ",E101,")"))),CONCATENATE("CONFIG PROHIBIT=",H101,";"))</f>
        <v>CONFIG PROHIBIT=E4;</v>
      </c>
      <c r="H101" t="s">
        <v>138</v>
      </c>
    </row>
    <row r="102" ht="14.25" thickTop="1">
      <c r="F102" s="47"/>
    </row>
    <row r="103" spans="1:6" ht="14.25" thickBot="1">
      <c r="A103" s="35" t="s">
        <v>193</v>
      </c>
      <c r="F103" s="47">
        <f>IF(AND(ISBLANK(A104),ISBLANK(A105)),"",CONCATENATE("### Nexys ",$C$88,A103))</f>
      </c>
    </row>
    <row r="104" spans="1:8" ht="14.25" thickTop="1">
      <c r="A104" s="16"/>
      <c r="B104" s="17"/>
      <c r="C104" t="s">
        <v>91</v>
      </c>
      <c r="D104" s="31" t="s">
        <v>5</v>
      </c>
      <c r="E104" s="31"/>
      <c r="F104" s="47" t="str">
        <f>IF(NOT(ISBLANK(A104)),CONCATENATE("NET ",A104,IF(ISBLANK(B104),"",CONCATENATE("&lt;",B104,"&gt;"))," LOC=",H104,";  # ",C104,IF(ISBLANK(E104),"",CONCATENATE(" (active ",E104,")"))),CONCATENATE("CONFIG PROHIBIT=",H104,";"))</f>
        <v>CONFIG PROHIBIT=K2;</v>
      </c>
      <c r="H104" t="s">
        <v>160</v>
      </c>
    </row>
    <row r="105" spans="1:8" ht="14.25" thickBot="1">
      <c r="A105" s="20"/>
      <c r="B105" s="21"/>
      <c r="C105" t="s">
        <v>92</v>
      </c>
      <c r="D105" s="31" t="s">
        <v>5</v>
      </c>
      <c r="E105" s="31"/>
      <c r="F105" s="47" t="str">
        <f>IF(NOT(ISBLANK(A105)),CONCATENATE("NET ",A105,IF(ISBLANK(B105),"",CONCATENATE("&lt;",B105,"&gt;"))," LOC=",H105,";  # ",C105,IF(ISBLANK(E105),"",CONCATENATE(" (active ",E105,")"))),CONCATENATE("CONFIG PROHIBIT=",H105,";"))</f>
        <v>CONFIG PROHIBIT=T3;</v>
      </c>
      <c r="H105" t="s">
        <v>206</v>
      </c>
    </row>
    <row r="106" ht="14.25" thickTop="1">
      <c r="F106" s="47"/>
    </row>
    <row r="107" spans="1:6" ht="14.25" thickBot="1">
      <c r="A107" s="35" t="s">
        <v>207</v>
      </c>
      <c r="F107" s="47">
        <f>IF(AND(ISBLANK(A108),ISBLANK(A109),ISBLANK(A110),ISBLANK(A111),ISBLANK(A112),ISBLANK(A113),ISBLANK(A114),ISBLANK(A115),ISBLANK(A116),ISBLANK(A117),ISBLANK(A118),ISBLANK(A119),ISBLANK(A120),ISBLANK(A121),ISBLANK(A122),ISBLANK(A123),ISBLANK(A124),ISBLANK(A125),ISBLANK(A126),ISBLANK(A127),ISBLANK(A128),ISBLANK(A129),ISBLANK(A130)),"",CONCATENATE("### Nexys ",$C$88,A107))</f>
      </c>
    </row>
    <row r="108" spans="1:8" ht="14.25" thickTop="1">
      <c r="A108" s="16"/>
      <c r="B108" s="17"/>
      <c r="C108" t="s">
        <v>208</v>
      </c>
      <c r="D108" s="31" t="s">
        <v>5</v>
      </c>
      <c r="F108" s="47" t="str">
        <f aca="true" t="shared" si="4" ref="F108:F130">IF(NOT(ISBLANK(A108)),CONCATENATE("NET ",A108,IF(ISBLANK(B108),"",CONCATENATE("&lt;",B108,"&gt;"))," LOC=",H108,";  # ",C108,IF(ISBLANK(E108),"",CONCATENATE(" (active ",E108,")"))),CONCATENATE("CONFIG PROHIBIT=",H108,";"))</f>
        <v>CONFIG PROHIBIT=C3;</v>
      </c>
      <c r="H108" t="s">
        <v>161</v>
      </c>
    </row>
    <row r="109" spans="1:8" ht="13.5">
      <c r="A109" s="29"/>
      <c r="B109" s="30"/>
      <c r="C109" t="s">
        <v>209</v>
      </c>
      <c r="D109" s="31" t="s">
        <v>5</v>
      </c>
      <c r="F109" s="47" t="str">
        <f t="shared" si="4"/>
        <v>CONFIG PROHIBIT=A3;</v>
      </c>
      <c r="H109" t="s">
        <v>107</v>
      </c>
    </row>
    <row r="110" spans="1:8" ht="13.5">
      <c r="A110" s="29"/>
      <c r="B110" s="30"/>
      <c r="C110" t="s">
        <v>210</v>
      </c>
      <c r="D110" s="31" t="s">
        <v>5</v>
      </c>
      <c r="F110" s="47" t="str">
        <f t="shared" si="4"/>
        <v>CONFIG PROHIBIT=M4;</v>
      </c>
      <c r="H110" t="s">
        <v>145</v>
      </c>
    </row>
    <row r="111" spans="1:8" ht="13.5">
      <c r="A111" s="29"/>
      <c r="B111" s="30"/>
      <c r="C111" t="s">
        <v>211</v>
      </c>
      <c r="D111" s="31" t="s">
        <v>5</v>
      </c>
      <c r="F111" s="47" t="str">
        <f t="shared" si="4"/>
        <v>CONFIG PROHIBIT=D3;</v>
      </c>
      <c r="H111" t="s">
        <v>121</v>
      </c>
    </row>
    <row r="112" spans="1:8" ht="13.5">
      <c r="A112" s="29"/>
      <c r="B112" s="30"/>
      <c r="C112" t="s">
        <v>212</v>
      </c>
      <c r="D112" s="31" t="s">
        <v>5</v>
      </c>
      <c r="F112" s="47" t="str">
        <f t="shared" si="4"/>
        <v>CONFIG PROHIBIT=G5;</v>
      </c>
      <c r="H112" t="s">
        <v>137</v>
      </c>
    </row>
    <row r="113" spans="1:8" ht="13.5">
      <c r="A113" s="29"/>
      <c r="B113" s="30"/>
      <c r="C113" t="s">
        <v>213</v>
      </c>
      <c r="D113" s="31" t="s">
        <v>5</v>
      </c>
      <c r="F113" s="47" t="str">
        <f t="shared" si="4"/>
        <v>CONFIG PROHIBIT=H3;</v>
      </c>
      <c r="H113" t="s">
        <v>136</v>
      </c>
    </row>
    <row r="114" spans="1:8" ht="13.5">
      <c r="A114" s="29"/>
      <c r="B114" s="30"/>
      <c r="C114" t="s">
        <v>93</v>
      </c>
      <c r="D114" s="31" t="s">
        <v>5</v>
      </c>
      <c r="F114" s="47" t="str">
        <f t="shared" si="4"/>
        <v>CONFIG PROHIBIT=G4;</v>
      </c>
      <c r="H114" t="s">
        <v>142</v>
      </c>
    </row>
    <row r="115" spans="1:8" ht="13.5">
      <c r="A115" s="18"/>
      <c r="B115" s="19"/>
      <c r="C115" t="s">
        <v>94</v>
      </c>
      <c r="D115" s="31" t="s">
        <v>5</v>
      </c>
      <c r="F115" s="47" t="str">
        <f t="shared" si="4"/>
        <v>CONFIG PROHIBIT=L4;</v>
      </c>
      <c r="H115" t="s">
        <v>143</v>
      </c>
    </row>
    <row r="116" spans="1:8" ht="13.5">
      <c r="A116" s="18"/>
      <c r="B116" s="19"/>
      <c r="C116" t="s">
        <v>95</v>
      </c>
      <c r="D116" s="31" t="s">
        <v>5</v>
      </c>
      <c r="F116" s="47" t="str">
        <f t="shared" si="4"/>
        <v>CONFIG PROHIBIT=F3;</v>
      </c>
      <c r="H116" t="s">
        <v>141</v>
      </c>
    </row>
    <row r="117" spans="1:8" ht="13.5">
      <c r="A117" s="18"/>
      <c r="B117" s="19"/>
      <c r="C117" t="s">
        <v>96</v>
      </c>
      <c r="D117" s="31" t="s">
        <v>5</v>
      </c>
      <c r="F117" s="47" t="str">
        <f t="shared" si="4"/>
        <v>CONFIG PROHIBIT=M3;</v>
      </c>
      <c r="H117" t="s">
        <v>144</v>
      </c>
    </row>
    <row r="118" spans="1:8" ht="13.5">
      <c r="A118" s="18"/>
      <c r="B118" s="19"/>
      <c r="C118" t="s">
        <v>97</v>
      </c>
      <c r="D118" s="31" t="s">
        <v>5</v>
      </c>
      <c r="F118" s="47" t="str">
        <f t="shared" si="4"/>
        <v>CONFIG PROHIBIT=L5;</v>
      </c>
      <c r="H118" t="s">
        <v>147</v>
      </c>
    </row>
    <row r="119" spans="1:8" ht="13.5">
      <c r="A119" s="18"/>
      <c r="B119" s="19"/>
      <c r="C119" t="s">
        <v>98</v>
      </c>
      <c r="D119" s="31" t="s">
        <v>5</v>
      </c>
      <c r="F119" s="47" t="str">
        <f t="shared" si="4"/>
        <v>CONFIG PROHIBIT=N3;</v>
      </c>
      <c r="H119" t="s">
        <v>146</v>
      </c>
    </row>
    <row r="120" spans="1:8" ht="13.5">
      <c r="A120" s="18"/>
      <c r="B120" s="19"/>
      <c r="C120" t="s">
        <v>99</v>
      </c>
      <c r="D120" s="31" t="s">
        <v>5</v>
      </c>
      <c r="F120" s="47" t="str">
        <f t="shared" si="4"/>
        <v>CONFIG PROHIBIT=F5;</v>
      </c>
      <c r="H120" t="s">
        <v>162</v>
      </c>
    </row>
    <row r="121" spans="1:8" ht="13.5">
      <c r="A121" s="18"/>
      <c r="B121" s="19"/>
      <c r="C121" t="s">
        <v>100</v>
      </c>
      <c r="D121" s="31" t="s">
        <v>5</v>
      </c>
      <c r="F121" s="47" t="str">
        <f t="shared" si="4"/>
        <v>CONFIG PROHIBIT=F4;</v>
      </c>
      <c r="H121" t="s">
        <v>140</v>
      </c>
    </row>
    <row r="122" spans="1:8" ht="13.5">
      <c r="A122" s="18"/>
      <c r="B122" s="19"/>
      <c r="C122" t="s">
        <v>101</v>
      </c>
      <c r="D122" s="31" t="s">
        <v>5</v>
      </c>
      <c r="F122" s="47" t="str">
        <f t="shared" si="4"/>
        <v>CONFIG PROHIBIT=E3;</v>
      </c>
      <c r="H122" t="s">
        <v>139</v>
      </c>
    </row>
    <row r="123" spans="1:8" ht="13.5">
      <c r="A123" s="18"/>
      <c r="B123" s="19"/>
      <c r="C123" t="s">
        <v>102</v>
      </c>
      <c r="D123" s="31" t="s">
        <v>5</v>
      </c>
      <c r="F123" s="47" t="str">
        <f t="shared" si="4"/>
        <v>CONFIG PROHIBIT=G3;</v>
      </c>
      <c r="H123" t="s">
        <v>129</v>
      </c>
    </row>
    <row r="124" spans="1:8" ht="13.5">
      <c r="A124" s="18"/>
      <c r="B124" s="19"/>
      <c r="C124" t="s">
        <v>103</v>
      </c>
      <c r="D124" s="31" t="s">
        <v>5</v>
      </c>
      <c r="F124" s="47" t="str">
        <f t="shared" si="4"/>
        <v>CONFIG PROHIBIT=K4;</v>
      </c>
      <c r="H124" t="s">
        <v>128</v>
      </c>
    </row>
    <row r="125" spans="1:8" ht="13.5">
      <c r="A125" s="18"/>
      <c r="B125" s="19"/>
      <c r="C125" t="s">
        <v>104</v>
      </c>
      <c r="D125" s="31" t="s">
        <v>5</v>
      </c>
      <c r="F125" s="47" t="str">
        <f t="shared" si="4"/>
        <v>CONFIG PROHIBIT=H4;</v>
      </c>
      <c r="H125" t="s">
        <v>135</v>
      </c>
    </row>
    <row r="126" spans="1:8" ht="13.5">
      <c r="A126" s="18"/>
      <c r="B126" s="19"/>
      <c r="C126" t="s">
        <v>105</v>
      </c>
      <c r="D126" s="31" t="s">
        <v>5</v>
      </c>
      <c r="F126" s="47" t="str">
        <f t="shared" si="4"/>
        <v>CONFIG PROHIBIT=K3;</v>
      </c>
      <c r="H126" t="s">
        <v>132</v>
      </c>
    </row>
    <row r="127" spans="1:8" ht="13.5">
      <c r="A127" s="18"/>
      <c r="B127" s="19"/>
      <c r="C127" t="s">
        <v>106</v>
      </c>
      <c r="D127" s="31" t="s">
        <v>5</v>
      </c>
      <c r="F127" s="47" t="str">
        <f t="shared" si="4"/>
        <v>CONFIG PROHIBIT=J4;</v>
      </c>
      <c r="H127" t="s">
        <v>134</v>
      </c>
    </row>
    <row r="128" spans="1:8" ht="13.5">
      <c r="A128" s="18"/>
      <c r="B128" s="19"/>
      <c r="C128" t="s">
        <v>107</v>
      </c>
      <c r="D128" s="31" t="s">
        <v>5</v>
      </c>
      <c r="F128" s="47" t="str">
        <f t="shared" si="4"/>
        <v>CONFIG PROHIBIT=L3;</v>
      </c>
      <c r="H128" t="s">
        <v>130</v>
      </c>
    </row>
    <row r="129" spans="1:8" ht="13.5">
      <c r="A129" s="18"/>
      <c r="B129" s="19"/>
      <c r="C129" t="s">
        <v>108</v>
      </c>
      <c r="D129" s="31" t="s">
        <v>5</v>
      </c>
      <c r="F129" s="47" t="str">
        <f t="shared" si="4"/>
        <v>CONFIG PROHIBIT=K5;</v>
      </c>
      <c r="H129" t="s">
        <v>131</v>
      </c>
    </row>
    <row r="130" spans="1:8" ht="14.25" thickBot="1">
      <c r="A130" s="20"/>
      <c r="B130" s="21"/>
      <c r="C130" t="s">
        <v>109</v>
      </c>
      <c r="D130" s="31" t="s">
        <v>5</v>
      </c>
      <c r="F130" s="47" t="str">
        <f t="shared" si="4"/>
        <v>CONFIG PROHIBIT=J3;</v>
      </c>
      <c r="H130" t="s">
        <v>133</v>
      </c>
    </row>
    <row r="131" ht="14.25" thickTop="1">
      <c r="F131" s="47"/>
    </row>
    <row r="132" spans="1:6" ht="14.25" thickBot="1">
      <c r="A132" s="35" t="s">
        <v>214</v>
      </c>
      <c r="F132" s="47">
        <f>IF(AND(ISBLANK(A133),ISBLANK(A134),ISBLANK(A135),ISBLANK(A136),ISBLANK(A137),ISBLANK(A138),ISBLANK(A139),ISBLANK(A140),ISBLANK(A141),ISBLANK(A142),ISBLANK(A143),ISBLANK(A144),ISBLANK(A145),ISBLANK(A146),ISBLANK(A147),ISBLANK(A148)),"",CONCATENATE("### Nexys ",$C$88,A132))</f>
      </c>
    </row>
    <row r="133" spans="1:8" ht="14.25" thickTop="1">
      <c r="A133" s="39"/>
      <c r="B133" s="40"/>
      <c r="C133" t="s">
        <v>110</v>
      </c>
      <c r="D133" s="31" t="s">
        <v>125</v>
      </c>
      <c r="F133" s="47" t="str">
        <f aca="true" t="shared" si="5" ref="F133:F148">IF(NOT(ISBLANK(A133)),CONCATENATE("NET ",A133,IF(ISBLANK(B133),"",CONCATENATE("&lt;",B133,"&gt;"))," LOC=",H133,";  # ",C133,IF(ISBLANK(E133),"",CONCATENATE(" (active ",E133,")"))),CONCATENATE("CONFIG PROHIBIT=",H133,";"))</f>
        <v>CONFIG PROHIBIT=D2;</v>
      </c>
      <c r="H133" t="s">
        <v>122</v>
      </c>
    </row>
    <row r="134" spans="1:8" ht="13.5">
      <c r="A134" s="41"/>
      <c r="B134" s="42"/>
      <c r="C134" t="s">
        <v>77</v>
      </c>
      <c r="D134" s="31" t="s">
        <v>125</v>
      </c>
      <c r="F134" s="47" t="str">
        <f t="shared" si="5"/>
        <v>CONFIG PROHIBIT=E2;</v>
      </c>
      <c r="H134" t="s">
        <v>164</v>
      </c>
    </row>
    <row r="135" spans="1:8" ht="13.5">
      <c r="A135" s="41"/>
      <c r="B135" s="42"/>
      <c r="C135" t="s">
        <v>111</v>
      </c>
      <c r="D135" s="31" t="s">
        <v>125</v>
      </c>
      <c r="F135" s="47" t="str">
        <f t="shared" si="5"/>
        <v>CONFIG PROHIBIT=D1;</v>
      </c>
      <c r="H135" t="s">
        <v>123</v>
      </c>
    </row>
    <row r="136" spans="1:8" ht="13.5">
      <c r="A136" s="41"/>
      <c r="B136" s="42"/>
      <c r="C136" t="s">
        <v>112</v>
      </c>
      <c r="D136" s="31" t="s">
        <v>125</v>
      </c>
      <c r="F136" s="47" t="str">
        <f t="shared" si="5"/>
        <v>CONFIG PROHIBIT=E1;</v>
      </c>
      <c r="H136" t="s">
        <v>165</v>
      </c>
    </row>
    <row r="137" spans="1:8" ht="13.5">
      <c r="A137" s="41"/>
      <c r="B137" s="42"/>
      <c r="C137" t="s">
        <v>113</v>
      </c>
      <c r="D137" s="31" t="s">
        <v>125</v>
      </c>
      <c r="F137" s="47" t="str">
        <f t="shared" si="5"/>
        <v>CONFIG PROHIBIT=F2;</v>
      </c>
      <c r="H137" t="s">
        <v>153</v>
      </c>
    </row>
    <row r="138" spans="1:8" ht="13.5">
      <c r="A138" s="41"/>
      <c r="B138" s="42"/>
      <c r="C138" t="s">
        <v>114</v>
      </c>
      <c r="D138" s="31" t="s">
        <v>125</v>
      </c>
      <c r="F138" s="47" t="str">
        <f t="shared" si="5"/>
        <v>CONFIG PROHIBIT=G2;</v>
      </c>
      <c r="H138" t="s">
        <v>166</v>
      </c>
    </row>
    <row r="139" spans="1:8" ht="13.5">
      <c r="A139" s="41"/>
      <c r="B139" s="42"/>
      <c r="C139" t="s">
        <v>115</v>
      </c>
      <c r="D139" s="31" t="s">
        <v>125</v>
      </c>
      <c r="F139" s="47" t="str">
        <f t="shared" si="5"/>
        <v>CONFIG PROHIBIT=G1;</v>
      </c>
      <c r="H139" t="s">
        <v>163</v>
      </c>
    </row>
    <row r="140" spans="1:8" ht="13.5">
      <c r="A140" s="41"/>
      <c r="B140" s="42"/>
      <c r="C140" t="s">
        <v>116</v>
      </c>
      <c r="D140" s="31" t="s">
        <v>125</v>
      </c>
      <c r="F140" s="47" t="str">
        <f t="shared" si="5"/>
        <v>CONFIG PROHIBIT=H1;</v>
      </c>
      <c r="H140" t="s">
        <v>152</v>
      </c>
    </row>
    <row r="141" spans="1:8" ht="13.5">
      <c r="A141" s="41"/>
      <c r="B141" s="42"/>
      <c r="C141" t="s">
        <v>117</v>
      </c>
      <c r="D141" s="31" t="s">
        <v>125</v>
      </c>
      <c r="F141" s="47" t="str">
        <f t="shared" si="5"/>
        <v>CONFIG PROHIBIT=R3;</v>
      </c>
      <c r="H141" t="s">
        <v>215</v>
      </c>
    </row>
    <row r="142" spans="1:8" ht="13.5">
      <c r="A142" s="41"/>
      <c r="B142" s="42"/>
      <c r="C142" t="s">
        <v>118</v>
      </c>
      <c r="D142" s="31" t="s">
        <v>125</v>
      </c>
      <c r="F142" s="47" t="str">
        <f t="shared" si="5"/>
        <v>CONFIG PROHIBIT=R1;</v>
      </c>
      <c r="H142" t="s">
        <v>148</v>
      </c>
    </row>
    <row r="143" spans="1:8" ht="13.5">
      <c r="A143" s="41"/>
      <c r="B143" s="42"/>
      <c r="C143" t="s">
        <v>119</v>
      </c>
      <c r="D143" s="31" t="s">
        <v>125</v>
      </c>
      <c r="F143" s="47" t="str">
        <f t="shared" si="5"/>
        <v>CONFIG PROHIBIT=P1;</v>
      </c>
      <c r="H143" t="s">
        <v>149</v>
      </c>
    </row>
    <row r="144" spans="1:8" ht="13.5">
      <c r="A144" s="41"/>
      <c r="B144" s="42"/>
      <c r="C144" t="s">
        <v>120</v>
      </c>
      <c r="D144" s="31" t="s">
        <v>125</v>
      </c>
      <c r="F144" s="47" t="str">
        <f t="shared" si="5"/>
        <v>CONFIG PROHIBIT=P2;</v>
      </c>
      <c r="H144" t="s">
        <v>171</v>
      </c>
    </row>
    <row r="145" spans="1:8" ht="13.5">
      <c r="A145" s="41"/>
      <c r="B145" s="42"/>
      <c r="C145" t="s">
        <v>121</v>
      </c>
      <c r="D145" s="31" t="s">
        <v>125</v>
      </c>
      <c r="F145" s="47" t="str">
        <f t="shared" si="5"/>
        <v>CONFIG PROHIBIT=N1;</v>
      </c>
      <c r="H145" t="s">
        <v>158</v>
      </c>
    </row>
    <row r="146" spans="1:8" ht="13.5">
      <c r="A146" s="41"/>
      <c r="B146" s="42"/>
      <c r="C146" t="s">
        <v>122</v>
      </c>
      <c r="D146" s="31" t="s">
        <v>125</v>
      </c>
      <c r="F146" s="47" t="str">
        <f t="shared" si="5"/>
        <v>CONFIG PROHIBIT=N2;</v>
      </c>
      <c r="H146" t="s">
        <v>170</v>
      </c>
    </row>
    <row r="147" spans="1:8" ht="13.5">
      <c r="A147" s="41"/>
      <c r="B147" s="42"/>
      <c r="C147" t="s">
        <v>123</v>
      </c>
      <c r="D147" s="31" t="s">
        <v>125</v>
      </c>
      <c r="F147" s="47" t="str">
        <f t="shared" si="5"/>
        <v>CONFIG PROHIBIT=M1;</v>
      </c>
      <c r="H147" t="s">
        <v>159</v>
      </c>
    </row>
    <row r="148" spans="1:8" ht="14.25" thickBot="1">
      <c r="A148" s="37"/>
      <c r="B148" s="38"/>
      <c r="C148" t="s">
        <v>124</v>
      </c>
      <c r="D148" s="31" t="s">
        <v>125</v>
      </c>
      <c r="F148" s="48" t="str">
        <f t="shared" si="5"/>
        <v>CONFIG PROHIBIT=M2;</v>
      </c>
      <c r="H148" t="s">
        <v>169</v>
      </c>
    </row>
    <row r="149" ht="13.5" thickTop="1"/>
  </sheetData>
  <printOptions gridLines="1" horizontalCentered="1"/>
  <pageMargins left="0.5" right="0.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RHIT</dc:creator>
  <cp:keywords/>
  <dc:description/>
  <cp:lastModifiedBy>radu</cp:lastModifiedBy>
  <cp:lastPrinted>2003-02-13T14:50:01Z</cp:lastPrinted>
  <dcterms:created xsi:type="dcterms:W3CDTF">2003-01-21T21:07:33Z</dcterms:created>
  <dcterms:modified xsi:type="dcterms:W3CDTF">2007-12-17T16:46:03Z</dcterms:modified>
  <cp:category/>
  <cp:version/>
  <cp:contentType/>
  <cp:contentStatus/>
</cp:coreProperties>
</file>