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45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<sst xmlns="http://schemas.openxmlformats.org/spreadsheetml/2006/main" count="19" uniqueCount="18">
  <si>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Null reading</t>
  </si>
  <si>
    <t>freq</t>
  </si>
  <si>
    <t>reading</t>
  </si>
  <si>
    <t>rdg-null</t>
  </si>
  <si>
    <t>b</t>
  </si>
  <si>
    <t>A</t>
  </si>
  <si>
    <t>f_o</t>
  </si>
  <si>
    <t>Q</t>
  </si>
  <si>
    <t>squared error</t>
  </si>
  <si>
    <t>theoretical</t>
  </si>
  <si>
    <t>error</t>
  </si>
  <si>
    <t>Set Amax, fo, damping, and set A from these</t>
  </si>
  <si>
    <t>Amax</t>
  </si>
  <si>
    <t>fo</t>
  </si>
  <si>
    <t>Feb 13 01 Add sliders to control the two main variables.</t>
  </si>
  <si>
    <t>Qshape 1 Feb 26.</t>
  </si>
  <si>
    <t>22.4 C  .52 m 2" pipe with one hole at about 0.1m from closed end. Diam=5.1 mm</t>
  </si>
  <si>
    <t>Feb 26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</si>
</sst>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275"/>
          <c:w val="0.9412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Sheet1!$A$8:$A$17</c:f>
              <c:numCache>
                <c:ptCount val="10"/>
                <c:pt idx="0">
                  <c:v>184</c:v>
                </c:pt>
                <c:pt idx="1">
                  <c:v>185</c:v>
                </c:pt>
                <c:pt idx="2">
                  <c:v>186</c:v>
                </c:pt>
                <c:pt idx="3">
                  <c:v>187</c:v>
                </c:pt>
                <c:pt idx="4">
                  <c:v>188</c:v>
                </c:pt>
                <c:pt idx="5">
                  <c:v>189</c:v>
                </c:pt>
                <c:pt idx="6">
                  <c:v>190</c:v>
                </c:pt>
                <c:pt idx="7">
                  <c:v>191</c:v>
                </c:pt>
                <c:pt idx="8">
                  <c:v>192</c:v>
                </c:pt>
                <c:pt idx="9">
                  <c:v>193</c:v>
                </c:pt>
              </c:numCache>
            </c:numRef>
          </c:xVal>
          <c:yVal>
            <c:numRef>
              <c:f>Sheet1!$B$8:$B$17</c:f>
              <c:numCache>
                <c:ptCount val="10"/>
                <c:pt idx="0">
                  <c:v>1.55</c:v>
                </c:pt>
                <c:pt idx="1">
                  <c:v>1.84</c:v>
                </c:pt>
                <c:pt idx="2">
                  <c:v>2.15</c:v>
                </c:pt>
                <c:pt idx="3">
                  <c:v>2.44</c:v>
                </c:pt>
                <c:pt idx="4">
                  <c:v>2.54</c:v>
                </c:pt>
                <c:pt idx="5">
                  <c:v>2.42</c:v>
                </c:pt>
                <c:pt idx="6">
                  <c:v>2.12</c:v>
                </c:pt>
                <c:pt idx="7">
                  <c:v>1.76</c:v>
                </c:pt>
                <c:pt idx="8">
                  <c:v>1.48</c:v>
                </c:pt>
                <c:pt idx="9">
                  <c:v>1.26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Sheet1!$A$8:$A$17</c:f>
              <c:numCache>
                <c:ptCount val="10"/>
                <c:pt idx="0">
                  <c:v>184</c:v>
                </c:pt>
                <c:pt idx="1">
                  <c:v>185</c:v>
                </c:pt>
                <c:pt idx="2">
                  <c:v>186</c:v>
                </c:pt>
                <c:pt idx="3">
                  <c:v>187</c:v>
                </c:pt>
                <c:pt idx="4">
                  <c:v>188</c:v>
                </c:pt>
                <c:pt idx="5">
                  <c:v>189</c:v>
                </c:pt>
                <c:pt idx="6">
                  <c:v>190</c:v>
                </c:pt>
                <c:pt idx="7">
                  <c:v>191</c:v>
                </c:pt>
                <c:pt idx="8">
                  <c:v>192</c:v>
                </c:pt>
                <c:pt idx="9">
                  <c:v>193</c:v>
                </c:pt>
              </c:numCache>
            </c:numRef>
          </c:xVal>
          <c:yVal>
            <c:numRef>
              <c:f>Sheet1!$D$8:$D$17</c:f>
              <c:numCache>
                <c:ptCount val="10"/>
                <c:pt idx="0">
                  <c:v>1.4928395250443982</c:v>
                </c:pt>
                <c:pt idx="1">
                  <c:v>1.7578312533452816</c:v>
                </c:pt>
                <c:pt idx="2">
                  <c:v>2.0776644680107728</c:v>
                </c:pt>
                <c:pt idx="3">
                  <c:v>2.4017349156704193</c:v>
                </c:pt>
                <c:pt idx="4">
                  <c:v>2.588183138546282</c:v>
                </c:pt>
                <c:pt idx="5">
                  <c:v>2.5001523936827</c:v>
                </c:pt>
                <c:pt idx="6">
                  <c:v>2.2032086345982482</c:v>
                </c:pt>
                <c:pt idx="7">
                  <c:v>1.8636101549255655</c:v>
                </c:pt>
                <c:pt idx="8">
                  <c:v>1.5688159399518105</c:v>
                </c:pt>
                <c:pt idx="9">
                  <c:v>1.3342753865089247</c:v>
                </c:pt>
              </c:numCache>
            </c:numRef>
          </c:yVal>
          <c:smooth val="1"/>
        </c:ser>
        <c:axId val="31312256"/>
        <c:axId val="13374849"/>
      </c:scatterChart>
      <c:valAx>
        <c:axId val="31312256"/>
        <c:scaling>
          <c:orientation val="minMax"/>
          <c:max val="193"/>
          <c:min val="183"/>
        </c:scaling>
        <c:axPos val="b"/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crossBetween val="midCat"/>
        <c:dispUnits/>
      </c:valAx>
      <c:valAx>
        <c:axId val="13374849"/>
        <c:scaling>
          <c:orientation val="minMax"/>
          <c:max val="2.6"/>
          <c:min val="1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19050</xdr:rowOff>
    </xdr:from>
    <xdr:to>
      <xdr:col>10</xdr:col>
      <xdr:colOff>352425</xdr:colOff>
      <xdr:row>20</xdr:row>
      <xdr:rowOff>142875</xdr:rowOff>
    </xdr:to>
    <xdr:graphicFrame>
      <xdr:nvGraphicFramePr>
        <xdr:cNvPr id="1" name="Chart 6"/>
        <xdr:cNvGraphicFramePr/>
      </xdr:nvGraphicFramePr>
      <xdr:xfrm>
        <a:off x="4114800" y="828675"/>
        <a:ext cx="27527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8" sqref="A18"/>
    </sheetView>
  </sheetViews>
  <sheetFormatPr defaultColWidth="9.140625" defaultRowHeight="12.75"/>
  <cols>
    <col min="4" max="5" width="12.28125" style="0" bestFit="1" customWidth="1"/>
  </cols>
  <sheetData>
    <row r="1" spans="1:4" ht="12.75">
      <c r="A1" t="s">
        <v>15</v>
      </c>
      <c r="D1" t="s">
        <v>16</v>
      </c>
    </row>
    <row r="2" ht="12.75">
      <c r="A2" t="s">
        <v>17</v>
      </c>
    </row>
    <row r="3" spans="1:6" ht="12.75">
      <c r="A3" t="s">
        <v>11</v>
      </c>
      <c r="E3" t="s">
        <v>12</v>
      </c>
      <c r="F3">
        <v>1.5</v>
      </c>
    </row>
    <row r="4" spans="1:6" ht="12.75">
      <c r="A4" t="s">
        <v>0</v>
      </c>
      <c r="C4" t="s">
        <v>6</v>
      </c>
      <c r="D4" t="s">
        <v>4</v>
      </c>
      <c r="E4" t="s">
        <v>5</v>
      </c>
      <c r="F4" t="s">
        <v>7</v>
      </c>
    </row>
    <row r="5" spans="1:6" ht="12.75">
      <c r="A5">
        <v>0.015</v>
      </c>
      <c r="C5">
        <f>C6+A19/100</f>
        <v>188.24</v>
      </c>
      <c r="D5">
        <f>D6-0.15+A20/400</f>
        <v>5.8375</v>
      </c>
      <c r="E5" s="1">
        <v>2850</v>
      </c>
      <c r="F5">
        <f>C5/D5</f>
        <v>32.246680942184156</v>
      </c>
    </row>
    <row r="6" spans="3:4" ht="12.75">
      <c r="C6">
        <v>188</v>
      </c>
      <c r="D6">
        <v>5.9</v>
      </c>
    </row>
    <row r="7" spans="1:6" ht="12.75">
      <c r="A7" t="s">
        <v>1</v>
      </c>
      <c r="B7" t="s">
        <v>2</v>
      </c>
      <c r="C7" t="s">
        <v>3</v>
      </c>
      <c r="D7" t="s">
        <v>9</v>
      </c>
      <c r="E7" t="s">
        <v>8</v>
      </c>
      <c r="F7" t="s">
        <v>10</v>
      </c>
    </row>
    <row r="8" spans="1:6" ht="12.75">
      <c r="A8">
        <v>184</v>
      </c>
      <c r="B8">
        <v>1.55</v>
      </c>
      <c r="C8">
        <f>B8-A$5</f>
        <v>1.5350000000000001</v>
      </c>
      <c r="D8">
        <f>E$5/SQRT((C$5*C$5-A8*A8)^2+(D$5*A8)^2)</f>
        <v>1.4928395250443982</v>
      </c>
      <c r="E8">
        <f>10000*(D8-C8)^2</f>
        <v>17.775056484819377</v>
      </c>
      <c r="F8">
        <f>100*(D8-C8)</f>
        <v>-4.216047495560193</v>
      </c>
    </row>
    <row r="9" spans="1:6" ht="12.75">
      <c r="A9">
        <f>A8+1</f>
        <v>185</v>
      </c>
      <c r="B9">
        <v>1.84</v>
      </c>
      <c r="C9">
        <f aca="true" t="shared" si="0" ref="C9:C17">B9-A$5</f>
        <v>1.8250000000000002</v>
      </c>
      <c r="D9">
        <f aca="true" t="shared" si="1" ref="D9:D17">E$5/SQRT((C$5*C$5-A9*A9)^2+(D$5*A9)^2)</f>
        <v>1.7578312533452816</v>
      </c>
      <c r="E9">
        <f aca="true" t="shared" si="2" ref="E9:E17">10000*(D9-C9)^2</f>
        <v>45.116405271657726</v>
      </c>
      <c r="F9">
        <f aca="true" t="shared" si="3" ref="F9:F17">100*(D9-C9)</f>
        <v>-6.716874665471861</v>
      </c>
    </row>
    <row r="10" spans="1:6" ht="12.75">
      <c r="A10">
        <f aca="true" t="shared" si="4" ref="A10:A17">A9+1</f>
        <v>186</v>
      </c>
      <c r="B10">
        <v>2.15</v>
      </c>
      <c r="C10">
        <f t="shared" si="0"/>
        <v>2.135</v>
      </c>
      <c r="D10">
        <f t="shared" si="1"/>
        <v>2.0776644680107728</v>
      </c>
      <c r="E10">
        <f t="shared" si="2"/>
        <v>32.87363228487676</v>
      </c>
      <c r="F10">
        <f t="shared" si="3"/>
        <v>-5.733553198922703</v>
      </c>
    </row>
    <row r="11" spans="1:6" ht="12.75">
      <c r="A11">
        <f t="shared" si="4"/>
        <v>187</v>
      </c>
      <c r="B11">
        <v>2.44</v>
      </c>
      <c r="C11">
        <f t="shared" si="0"/>
        <v>2.425</v>
      </c>
      <c r="D11">
        <f t="shared" si="1"/>
        <v>2.4017349156704193</v>
      </c>
      <c r="E11">
        <f t="shared" si="2"/>
        <v>5.412641488624931</v>
      </c>
      <c r="F11">
        <f t="shared" si="3"/>
        <v>-2.326508432958052</v>
      </c>
    </row>
    <row r="12" spans="1:6" ht="12.75">
      <c r="A12">
        <f t="shared" si="4"/>
        <v>188</v>
      </c>
      <c r="B12">
        <v>2.54</v>
      </c>
      <c r="C12">
        <f t="shared" si="0"/>
        <v>2.525</v>
      </c>
      <c r="D12">
        <f t="shared" si="1"/>
        <v>2.588183138546282</v>
      </c>
      <c r="E12">
        <f t="shared" si="2"/>
        <v>39.921089965586646</v>
      </c>
      <c r="F12">
        <f t="shared" si="3"/>
        <v>6.318313854628199</v>
      </c>
    </row>
    <row r="13" spans="1:6" ht="12.75">
      <c r="A13">
        <f t="shared" si="4"/>
        <v>189</v>
      </c>
      <c r="B13">
        <v>2.42</v>
      </c>
      <c r="C13">
        <f t="shared" si="0"/>
        <v>2.405</v>
      </c>
      <c r="D13">
        <f t="shared" si="1"/>
        <v>2.5001523936827</v>
      </c>
      <c r="E13">
        <f t="shared" si="2"/>
        <v>90.53978023547592</v>
      </c>
      <c r="F13">
        <f t="shared" si="3"/>
        <v>9.515239368270034</v>
      </c>
    </row>
    <row r="14" spans="1:6" ht="12.75">
      <c r="A14">
        <f t="shared" si="4"/>
        <v>190</v>
      </c>
      <c r="B14">
        <v>2.12</v>
      </c>
      <c r="C14">
        <f t="shared" si="0"/>
        <v>2.105</v>
      </c>
      <c r="D14">
        <f t="shared" si="1"/>
        <v>2.2032086345982482</v>
      </c>
      <c r="E14">
        <f t="shared" si="2"/>
        <v>96.44935909652243</v>
      </c>
      <c r="F14">
        <f t="shared" si="3"/>
        <v>9.820863459824825</v>
      </c>
    </row>
    <row r="15" spans="1:6" ht="12.75">
      <c r="A15">
        <f t="shared" si="4"/>
        <v>191</v>
      </c>
      <c r="B15">
        <v>1.76</v>
      </c>
      <c r="C15">
        <f t="shared" si="0"/>
        <v>1.745</v>
      </c>
      <c r="D15">
        <f t="shared" si="1"/>
        <v>1.8636101549255655</v>
      </c>
      <c r="E15">
        <f t="shared" si="2"/>
        <v>140.6836885146662</v>
      </c>
      <c r="F15">
        <f t="shared" si="3"/>
        <v>11.861015492556536</v>
      </c>
    </row>
    <row r="16" spans="1:6" ht="12.75">
      <c r="A16">
        <f t="shared" si="4"/>
        <v>192</v>
      </c>
      <c r="B16">
        <v>1.48</v>
      </c>
      <c r="C16">
        <f t="shared" si="0"/>
        <v>1.465</v>
      </c>
      <c r="D16">
        <f t="shared" si="1"/>
        <v>1.5688159399518105</v>
      </c>
      <c r="E16">
        <f t="shared" si="2"/>
        <v>107.77749388077898</v>
      </c>
      <c r="F16">
        <f t="shared" si="3"/>
        <v>10.381593995181039</v>
      </c>
    </row>
    <row r="17" spans="1:6" ht="12.75">
      <c r="A17">
        <f t="shared" si="4"/>
        <v>193</v>
      </c>
      <c r="B17">
        <v>1.26</v>
      </c>
      <c r="C17">
        <f t="shared" si="0"/>
        <v>1.245</v>
      </c>
      <c r="D17">
        <f t="shared" si="1"/>
        <v>1.3342753865089247</v>
      </c>
      <c r="E17">
        <f t="shared" si="2"/>
        <v>79.70094636317883</v>
      </c>
      <c r="F17">
        <f t="shared" si="3"/>
        <v>8.927538650892464</v>
      </c>
    </row>
    <row r="18" spans="5:6" ht="12.75">
      <c r="E18">
        <f>SUM(E8:E17)</f>
        <v>656.2500935861877</v>
      </c>
      <c r="F18">
        <f>SUM(F8:F17)</f>
        <v>37.83158102844028</v>
      </c>
    </row>
    <row r="19" spans="1:6" ht="12.75">
      <c r="A19">
        <v>24</v>
      </c>
      <c r="F19" t="s">
        <v>13</v>
      </c>
    </row>
    <row r="20" spans="1:6" ht="12.75">
      <c r="A20">
        <v>35</v>
      </c>
      <c r="F20" t="s">
        <v>4</v>
      </c>
    </row>
    <row r="22" ht="12.75">
      <c r="A22" t="s">
        <v>14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cp:lastPrinted>2001-01-30T15:34:08Z</cp:lastPrinted>
  <dcterms:created xsi:type="dcterms:W3CDTF">2001-01-30T15:03:15Z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